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48" tabRatio="826" activeTab="4"/>
  </bookViews>
  <sheets>
    <sheet name="Баланс " sheetId="1" r:id="rId1"/>
    <sheet name="Очет за доходите " sheetId="2" r:id="rId2"/>
    <sheet name="Паричен поток" sheetId="3" r:id="rId3"/>
    <sheet name="Лист1" sheetId="4" state="hidden" r:id="rId4"/>
    <sheet name="Собствен капитал " sheetId="5" r:id="rId5"/>
  </sheets>
  <definedNames>
    <definedName name="_GoBack_9">#REF!</definedName>
    <definedName name="_Ref248333980_9">#REF!</definedName>
    <definedName name="_Ref250228934_9">#REF!</definedName>
    <definedName name="bookmark1_9">#REF!</definedName>
    <definedName name="_xlnm.Print_Area" localSheetId="4">'Собствен капитал '!$A$1:$L$49</definedName>
  </definedNames>
  <calcPr fullCalcOnLoad="1"/>
</workbook>
</file>

<file path=xl/sharedStrings.xml><?xml version="1.0" encoding="utf-8"?>
<sst xmlns="http://schemas.openxmlformats.org/spreadsheetml/2006/main" count="171" uniqueCount="127">
  <si>
    <t>"АРМЕЙСКИ ХОЛДИНГ" АД</t>
  </si>
  <si>
    <t xml:space="preserve">КОНСОЛИДИРАН ОТЧЕТ ЗА ФИНАНСОВОТО СЪСТОЯНИЕ </t>
  </si>
  <si>
    <t>Пояснение</t>
  </si>
  <si>
    <t>BGN’000</t>
  </si>
  <si>
    <t>Активи</t>
  </si>
  <si>
    <t>Нетекущи активи</t>
  </si>
  <si>
    <t>Репотация</t>
  </si>
  <si>
    <t>Нематериални активи</t>
  </si>
  <si>
    <t xml:space="preserve">Имоти, машини и съоръжения </t>
  </si>
  <si>
    <t xml:space="preserve">Инвестиции в асоциирани предприятия 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</si>
  <si>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</si>
  <si>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</si>
  <si>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</si>
  <si>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</si>
  <si>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</si>
  <si>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Предплатени разходи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</si>
  <si>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</si>
  <si>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</si>
  <si>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</si>
  <si>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</si>
  <si>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</si>
  <si>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</si>
  <si>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</si>
  <si>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</t>
  </si>
  <si>
    <t>Неконтролиращи участия</t>
  </si>
  <si>
    <t>Общо капитал</t>
  </si>
  <si>
    <t>Пасиви</t>
  </si>
  <si>
    <t>Нетекущи пасиви</t>
  </si>
  <si>
    <t>Търговски и други задължения</t>
  </si>
  <si>
    <t>Отсрочени данъци</t>
  </si>
  <si>
    <t>Общо нетекущи пасиви</t>
  </si>
  <si>
    <t>Текущи пасиви</t>
  </si>
  <si>
    <t>Задължения към персонала  и задължения за осигуровки</t>
  </si>
  <si>
    <t>Данъчни задължения</t>
  </si>
  <si>
    <t>Общо текущи пасиви</t>
  </si>
  <si>
    <t>Общо капитал и пасиви</t>
  </si>
  <si>
    <t>КОНСОЛИДИРАН ОТЧЕТ ЗА ВСЕОБХВАТНИЯ ДОХОД</t>
  </si>
  <si>
    <t xml:space="preserve">Приходи </t>
  </si>
  <si>
    <t>Промени в запасите от продукция и 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</si>
  <si>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</si>
  <si>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</si>
  <si>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</si>
  <si>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</si>
  <si>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</si>
  <si>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</si>
  <si>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</si>
  <si>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</si>
  <si>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</si>
  <si>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</si>
  <si>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</si>
  <si>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 xml:space="preserve">КОНСОЛИДИРАН 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</si>
  <si>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</si>
  <si>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</si>
  <si>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</si>
  <si>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постъпления към персонала </t>
  </si>
  <si>
    <t xml:space="preserve">Парични плащания към персонала </t>
  </si>
  <si>
    <t>Други постъпления по оперативна дейност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</si>
  <si>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</si>
  <si>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</si>
  <si>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</si>
  <si>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Покупка на дълготрайни активи</t>
  </si>
  <si>
    <t>Постъпления от лихви по предоставени заеми</t>
  </si>
  <si>
    <t>Постъпления от друга от инвестиционна дейност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</si>
  <si>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</si>
  <si>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</si>
  <si>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</si>
  <si>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Постъпления получени заеми</t>
  </si>
  <si>
    <t>Плащания по  получени заеми</t>
  </si>
  <si>
    <t>Постъпления/плащания от лихви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</si>
  <si>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</si>
  <si>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</si>
  <si>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</si>
  <si>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КОНСОЛИДИРАН 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</si>
  <si>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</si>
  <si>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</si>
  <si>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</si>
  <si>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</si>
  <si>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Неконтро-лиращи участия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</si>
  <si>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</si>
  <si>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</si>
  <si>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</si>
  <si>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</si>
  <si>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</si>
  <si>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</si>
  <si>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</si>
  <si>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</si>
  <si>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</si>
  <si>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</si>
  <si>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</si>
  <si>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</si>
  <si>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</si>
  <si>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</si>
  <si>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</si>
  <si>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</si>
  <si>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</si>
  <si>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</si>
  <si>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</si>
  <si>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</si>
  <si>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>Предоставени заеми и вземания от управление</t>
  </si>
  <si>
    <t>Други предоставени заеми</t>
  </si>
  <si>
    <t>Получени заеми и други задължения</t>
  </si>
  <si>
    <t>Изготвил:</t>
  </si>
  <si>
    <t xml:space="preserve">Изпълн.  директор : </t>
  </si>
  <si>
    <t>Изпълн.  Директор:</t>
  </si>
  <si>
    <t xml:space="preserve">Изпълн.  директор: </t>
  </si>
  <si>
    <t xml:space="preserve">Изпълн. директор : </t>
  </si>
  <si>
    <t>Никола  Петров Тодоров</t>
  </si>
  <si>
    <t>Никола  ПетровТодоров</t>
  </si>
  <si>
    <t xml:space="preserve">Изготвил: </t>
  </si>
  <si>
    <t>Димитър Димитров Цветанов</t>
  </si>
  <si>
    <t>Салдо към 1 януари 2021 год</t>
  </si>
  <si>
    <t>Димитър  Цветанов</t>
  </si>
  <si>
    <t>Към 31.12.2021 година</t>
  </si>
  <si>
    <t>Салдо към 31 декември 2021 г.</t>
  </si>
  <si>
    <t xml:space="preserve">Съгласно доклад на независимия одитор </t>
  </si>
  <si>
    <t xml:space="preserve">За „БН ОДИТ КОНСУЛТ“ ЕООД, Одиторско дружество № 0178 </t>
  </si>
  <si>
    <t>Божидар Начев, Управител и регистриран одитор, отговорен за одита</t>
  </si>
  <si>
    <t>Дата: 26.04.2022 г.</t>
  </si>
  <si>
    <t>Салдо към 1 януари 2020 год</t>
  </si>
  <si>
    <t>Салдо към 31 декември 2020 г.</t>
  </si>
  <si>
    <t>Финансов резултат от минали години</t>
  </si>
  <si>
    <t>Приложенията на страници от 7 до 41 са неразделна част от настоящия  финансов отчет.</t>
  </si>
  <si>
    <t>Салдо към 31 декември 2021 год</t>
  </si>
  <si>
    <t>Салдо към 31 декември 2020 год</t>
  </si>
  <si>
    <t>Към 31.12.2022 година</t>
  </si>
  <si>
    <t>Дата: 25.02.2023 г.</t>
  </si>
  <si>
    <t>Салдо към 31 декември 2022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</si>
</sst>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&quot;/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\$#,##0_);&quot;($&quot;#,##0\)"/>
    <numFmt numFmtId="182" formatCode="0.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u val="single"/>
      <sz val="13"/>
      <color indexed="20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theme="11"/>
      <name val="Arial"/>
      <family val="2"/>
    </font>
    <font>
      <u val="single"/>
      <sz val="13"/>
      <color theme="10"/>
      <name val="Arial"/>
      <family val="2"/>
    </font>
    <font>
      <sz val="9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74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37" fontId="23" fillId="24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175" fontId="18" fillId="0" borderId="0" xfId="0" applyNumberFormat="1" applyFont="1" applyFill="1" applyAlignment="1">
      <alignment vertical="top" wrapText="1"/>
    </xf>
    <xf numFmtId="37" fontId="27" fillId="0" borderId="0" xfId="0" applyNumberFormat="1" applyFont="1" applyFill="1" applyAlignment="1">
      <alignment horizontal="right" vertical="top" wrapText="1"/>
    </xf>
    <xf numFmtId="37" fontId="18" fillId="0" borderId="0" xfId="0" applyNumberFormat="1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37" fontId="28" fillId="0" borderId="0" xfId="0" applyNumberFormat="1" applyFont="1" applyFill="1" applyBorder="1" applyAlignment="1">
      <alignment horizontal="right" vertical="top" wrapText="1"/>
    </xf>
    <xf numFmtId="37" fontId="28" fillId="24" borderId="0" xfId="0" applyNumberFormat="1" applyFont="1" applyFill="1" applyBorder="1" applyAlignment="1">
      <alignment vertical="top" wrapText="1"/>
    </xf>
    <xf numFmtId="37" fontId="23" fillId="0" borderId="0" xfId="0" applyNumberFormat="1" applyFont="1" applyFill="1" applyBorder="1" applyAlignment="1">
      <alignment vertical="top" wrapText="1"/>
    </xf>
    <xf numFmtId="37" fontId="23" fillId="24" borderId="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37" fontId="27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37" fontId="27" fillId="0" borderId="0" xfId="0" applyNumberFormat="1" applyFont="1" applyFill="1" applyAlignment="1">
      <alignment horizontal="right" vertical="center" wrapText="1"/>
    </xf>
    <xf numFmtId="175" fontId="27" fillId="0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5" fontId="27" fillId="0" borderId="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37" fontId="28" fillId="0" borderId="10" xfId="0" applyNumberFormat="1" applyFont="1" applyFill="1" applyBorder="1" applyAlignment="1">
      <alignment horizontal="right" vertical="center" wrapText="1"/>
    </xf>
    <xf numFmtId="37" fontId="28" fillId="2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37" fontId="27" fillId="0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37" fontId="28" fillId="0" borderId="11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37" fontId="18" fillId="0" borderId="0" xfId="0" applyNumberFormat="1" applyFont="1" applyFill="1" applyBorder="1" applyAlignment="1">
      <alignment vertical="top" wrapText="1"/>
    </xf>
    <xf numFmtId="37" fontId="30" fillId="0" borderId="10" xfId="0" applyNumberFormat="1" applyFont="1" applyFill="1" applyBorder="1" applyAlignment="1">
      <alignment vertical="center" wrapText="1"/>
    </xf>
    <xf numFmtId="37" fontId="30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21" fillId="0" borderId="0" xfId="45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176" fontId="23" fillId="24" borderId="0" xfId="0" applyNumberFormat="1" applyFont="1" applyFill="1" applyAlignment="1">
      <alignment wrapText="1"/>
    </xf>
    <xf numFmtId="177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8" fontId="27" fillId="24" borderId="0" xfId="0" applyNumberFormat="1" applyFont="1" applyFill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top" wrapText="1"/>
    </xf>
    <xf numFmtId="175" fontId="28" fillId="24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75" fontId="27" fillId="0" borderId="11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175" fontId="28" fillId="0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7" fontId="28" fillId="24" borderId="13" xfId="0" applyNumberFormat="1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center" wrapText="1"/>
    </xf>
    <xf numFmtId="0" fontId="18" fillId="21" borderId="14" xfId="0" applyFont="1" applyFill="1" applyBorder="1" applyAlignment="1">
      <alignment vertical="center"/>
    </xf>
    <xf numFmtId="175" fontId="28" fillId="21" borderId="14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Fill="1" applyAlignment="1">
      <alignment horizontal="right" wrapText="1"/>
    </xf>
    <xf numFmtId="180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top" wrapText="1"/>
    </xf>
    <xf numFmtId="177" fontId="18" fillId="0" borderId="0" xfId="0" applyNumberFormat="1" applyFont="1" applyAlignment="1">
      <alignment/>
    </xf>
    <xf numFmtId="177" fontId="20" fillId="0" borderId="0" xfId="0" applyNumberFormat="1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top" wrapText="1"/>
    </xf>
    <xf numFmtId="175" fontId="27" fillId="24" borderId="0" xfId="0" applyNumberFormat="1" applyFont="1" applyFill="1" applyAlignment="1">
      <alignment vertical="top" wrapText="1"/>
    </xf>
    <xf numFmtId="177" fontId="23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top" wrapText="1"/>
    </xf>
    <xf numFmtId="177" fontId="27" fillId="24" borderId="0" xfId="0" applyNumberFormat="1" applyFont="1" applyFill="1" applyAlignment="1">
      <alignment vertical="top" wrapText="1"/>
    </xf>
    <xf numFmtId="177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7" fontId="27" fillId="24" borderId="0" xfId="0" applyNumberFormat="1" applyFont="1" applyFill="1" applyAlignment="1">
      <alignment horizontal="right" vertical="top" wrapText="1"/>
    </xf>
    <xf numFmtId="37" fontId="27" fillId="0" borderId="0" xfId="0" applyNumberFormat="1" applyFont="1" applyFill="1" applyBorder="1" applyAlignment="1">
      <alignment vertical="center" wrapText="1"/>
    </xf>
    <xf numFmtId="175" fontId="27" fillId="24" borderId="0" xfId="0" applyNumberFormat="1" applyFont="1" applyFill="1" applyAlignment="1">
      <alignment vertical="center" wrapText="1"/>
    </xf>
    <xf numFmtId="37" fontId="27" fillId="24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7" fontId="27" fillId="24" borderId="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5" fontId="27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175" fontId="28" fillId="24" borderId="1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vertical="top" wrapText="1"/>
    </xf>
    <xf numFmtId="177" fontId="27" fillId="24" borderId="0" xfId="0" applyNumberFormat="1" applyFont="1" applyFill="1" applyBorder="1" applyAlignment="1">
      <alignment horizontal="right" vertical="center" wrapText="1"/>
    </xf>
    <xf numFmtId="37" fontId="27" fillId="0" borderId="0" xfId="0" applyNumberFormat="1" applyFont="1" applyFill="1" applyBorder="1" applyAlignment="1">
      <alignment horizontal="right" vertical="center" wrapText="1"/>
    </xf>
    <xf numFmtId="176" fontId="18" fillId="24" borderId="0" xfId="0" applyNumberFormat="1" applyFont="1" applyFill="1" applyAlignment="1">
      <alignment vertical="top" wrapText="1"/>
    </xf>
    <xf numFmtId="37" fontId="18" fillId="24" borderId="0" xfId="0" applyNumberFormat="1" applyFont="1" applyFill="1" applyAlignment="1">
      <alignment horizontal="right" vertical="center" wrapText="1"/>
    </xf>
    <xf numFmtId="0" fontId="28" fillId="24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5" fontId="28" fillId="24" borderId="15" xfId="0" applyNumberFormat="1" applyFont="1" applyFill="1" applyBorder="1" applyAlignment="1">
      <alignment horizontal="right" vertical="center" wrapText="1"/>
    </xf>
    <xf numFmtId="37" fontId="28" fillId="24" borderId="15" xfId="0" applyNumberFormat="1" applyFont="1" applyFill="1" applyBorder="1" applyAlignment="1">
      <alignment horizontal="right" vertical="center" wrapText="1"/>
    </xf>
    <xf numFmtId="0" fontId="35" fillId="24" borderId="16" xfId="0" applyFont="1" applyFill="1" applyBorder="1" applyAlignment="1">
      <alignment vertical="top" wrapText="1"/>
    </xf>
    <xf numFmtId="37" fontId="27" fillId="24" borderId="16" xfId="0" applyNumberFormat="1" applyFont="1" applyFill="1" applyBorder="1" applyAlignment="1">
      <alignment horizontal="right" vertical="center" wrapText="1"/>
    </xf>
    <xf numFmtId="37" fontId="23" fillId="24" borderId="16" xfId="0" applyNumberFormat="1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vertical="top" wrapText="1"/>
    </xf>
    <xf numFmtId="37" fontId="27" fillId="24" borderId="0" xfId="0" applyNumberFormat="1" applyFont="1" applyFill="1" applyBorder="1" applyAlignment="1">
      <alignment horizontal="right" vertical="center" wrapText="1"/>
    </xf>
    <xf numFmtId="175" fontId="27" fillId="24" borderId="0" xfId="0" applyNumberFormat="1" applyFont="1" applyFill="1" applyBorder="1" applyAlignment="1">
      <alignment horizontal="right" vertical="center" wrapText="1"/>
    </xf>
    <xf numFmtId="175" fontId="27" fillId="24" borderId="10" xfId="0" applyNumberFormat="1" applyFont="1" applyFill="1" applyBorder="1" applyAlignment="1">
      <alignment horizontal="right" vertical="center" wrapText="1"/>
    </xf>
    <xf numFmtId="176" fontId="27" fillId="24" borderId="0" xfId="0" applyNumberFormat="1" applyFont="1" applyFill="1" applyBorder="1" applyAlignment="1">
      <alignment vertical="top" wrapText="1"/>
    </xf>
    <xf numFmtId="175" fontId="28" fillId="24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0" fontId="28" fillId="21" borderId="12" xfId="0" applyFont="1" applyFill="1" applyBorder="1" applyAlignment="1">
      <alignment vertical="top" wrapText="1"/>
    </xf>
    <xf numFmtId="0" fontId="30" fillId="21" borderId="12" xfId="0" applyFont="1" applyFill="1" applyBorder="1" applyAlignment="1">
      <alignment horizontal="center" vertical="top" wrapText="1"/>
    </xf>
    <xf numFmtId="177" fontId="19" fillId="0" borderId="1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177" fontId="32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177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7" fontId="23" fillId="21" borderId="0" xfId="0" applyNumberFormat="1" applyFont="1" applyFill="1" applyBorder="1" applyAlignment="1">
      <alignment vertical="top" wrapText="1"/>
    </xf>
    <xf numFmtId="177" fontId="34" fillId="21" borderId="0" xfId="0" applyNumberFormat="1" applyFont="1" applyFill="1" applyBorder="1" applyAlignment="1">
      <alignment horizontal="center" vertical="top" wrapText="1"/>
    </xf>
    <xf numFmtId="177" fontId="34" fillId="21" borderId="0" xfId="0" applyNumberFormat="1" applyFont="1" applyFill="1" applyAlignment="1">
      <alignment vertical="top" wrapText="1"/>
    </xf>
    <xf numFmtId="177" fontId="34" fillId="21" borderId="0" xfId="0" applyNumberFormat="1" applyFont="1" applyFill="1" applyAlignment="1">
      <alignment horizontal="center" vertical="top" wrapText="1"/>
    </xf>
    <xf numFmtId="177" fontId="34" fillId="21" borderId="17" xfId="0" applyNumberFormat="1" applyFont="1" applyFill="1" applyBorder="1" applyAlignment="1">
      <alignment horizontal="center" vertical="top" wrapText="1"/>
    </xf>
    <xf numFmtId="177" fontId="34" fillId="21" borderId="10" xfId="0" applyNumberFormat="1" applyFont="1" applyFill="1" applyBorder="1" applyAlignment="1">
      <alignment horizontal="center" vertical="top" wrapText="1"/>
    </xf>
    <xf numFmtId="181" fontId="34" fillId="21" borderId="17" xfId="0" applyNumberFormat="1" applyFont="1" applyFill="1" applyBorder="1" applyAlignment="1">
      <alignment horizontal="center" vertical="top" wrapText="1"/>
    </xf>
    <xf numFmtId="0" fontId="18" fillId="21" borderId="0" xfId="0" applyFont="1" applyFill="1" applyAlignment="1">
      <alignment/>
    </xf>
    <xf numFmtId="177" fontId="34" fillId="21" borderId="10" xfId="0" applyNumberFormat="1" applyFont="1" applyFill="1" applyBorder="1" applyAlignment="1">
      <alignment vertical="top" wrapText="1"/>
    </xf>
    <xf numFmtId="177" fontId="34" fillId="24" borderId="11" xfId="0" applyNumberFormat="1" applyFont="1" applyFill="1" applyBorder="1" applyAlignment="1">
      <alignment vertical="top" wrapText="1"/>
    </xf>
    <xf numFmtId="177" fontId="34" fillId="24" borderId="11" xfId="0" applyNumberFormat="1" applyFont="1" applyFill="1" applyBorder="1" applyAlignment="1">
      <alignment horizontal="center" vertical="top" wrapText="1"/>
    </xf>
    <xf numFmtId="177" fontId="24" fillId="24" borderId="0" xfId="0" applyNumberFormat="1" applyFont="1" applyFill="1" applyBorder="1" applyAlignment="1">
      <alignment vertical="top" wrapText="1"/>
    </xf>
    <xf numFmtId="177" fontId="24" fillId="24" borderId="0" xfId="0" applyNumberFormat="1" applyFont="1" applyFill="1" applyBorder="1" applyAlignment="1">
      <alignment vertical="center" wrapText="1"/>
    </xf>
    <xf numFmtId="177" fontId="24" fillId="24" borderId="0" xfId="0" applyNumberFormat="1" applyFont="1" applyFill="1" applyAlignment="1">
      <alignment vertical="center" wrapText="1"/>
    </xf>
    <xf numFmtId="0" fontId="33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177" fontId="34" fillId="25" borderId="12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26" fillId="24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7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8" fontId="23" fillId="24" borderId="14" xfId="0" applyNumberFormat="1" applyFont="1" applyFill="1" applyBorder="1" applyAlignment="1">
      <alignment vertical="top" wrapText="1"/>
    </xf>
    <xf numFmtId="175" fontId="28" fillId="0" borderId="18" xfId="0" applyNumberFormat="1" applyFont="1" applyFill="1" applyBorder="1" applyAlignment="1">
      <alignment vertical="center" wrapText="1"/>
    </xf>
    <xf numFmtId="37" fontId="28" fillId="21" borderId="19" xfId="0" applyNumberFormat="1" applyFont="1" applyFill="1" applyBorder="1" applyAlignment="1">
      <alignment horizontal="right" vertical="center" wrapText="1"/>
    </xf>
    <xf numFmtId="177" fontId="31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horizontal="right" vertical="center" wrapText="1"/>
    </xf>
    <xf numFmtId="175" fontId="25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Border="1" applyAlignment="1">
      <alignment horizontal="right" vertical="center" wrapText="1"/>
    </xf>
    <xf numFmtId="177" fontId="31" fillId="0" borderId="0" xfId="0" applyNumberFormat="1" applyFont="1" applyFill="1" applyAlignment="1">
      <alignment horizontal="right" vertical="center" wrapText="1"/>
    </xf>
    <xf numFmtId="37" fontId="29" fillId="0" borderId="0" xfId="0" applyNumberFormat="1" applyFont="1" applyFill="1" applyAlignment="1">
      <alignment horizontal="right" vertical="center" wrapText="1"/>
    </xf>
    <xf numFmtId="175" fontId="29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175" fontId="25" fillId="0" borderId="0" xfId="0" applyNumberFormat="1" applyFont="1" applyFill="1" applyBorder="1" applyAlignment="1">
      <alignment horizontal="right" vertical="center" wrapText="1"/>
    </xf>
    <xf numFmtId="177" fontId="24" fillId="25" borderId="12" xfId="0" applyNumberFormat="1" applyFont="1" applyFill="1" applyBorder="1" applyAlignment="1">
      <alignment horizontal="right" vertical="center" wrapText="1"/>
    </xf>
    <xf numFmtId="37" fontId="28" fillId="21" borderId="18" xfId="0" applyNumberFormat="1" applyFont="1" applyFill="1" applyBorder="1" applyAlignment="1">
      <alignment horizontal="right" vertical="center" wrapText="1"/>
    </xf>
    <xf numFmtId="0" fontId="25" fillId="24" borderId="16" xfId="0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37" fontId="28" fillId="0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center" wrapText="1"/>
    </xf>
    <xf numFmtId="49" fontId="23" fillId="21" borderId="18" xfId="0" applyNumberFormat="1" applyFont="1" applyFill="1" applyBorder="1" applyAlignment="1">
      <alignment vertical="center" wrapText="1"/>
    </xf>
    <xf numFmtId="37" fontId="28" fillId="21" borderId="18" xfId="0" applyNumberFormat="1" applyFont="1" applyFill="1" applyBorder="1" applyAlignment="1">
      <alignment vertical="center" wrapText="1"/>
    </xf>
    <xf numFmtId="37" fontId="28" fillId="24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top" wrapText="1"/>
    </xf>
    <xf numFmtId="49" fontId="23" fillId="21" borderId="18" xfId="0" applyNumberFormat="1" applyFont="1" applyFill="1" applyBorder="1" applyAlignment="1">
      <alignment vertical="top" wrapText="1"/>
    </xf>
    <xf numFmtId="37" fontId="28" fillId="21" borderId="18" xfId="0" applyNumberFormat="1" applyFont="1" applyFill="1" applyBorder="1" applyAlignment="1">
      <alignment vertical="top" wrapText="1"/>
    </xf>
    <xf numFmtId="179" fontId="27" fillId="0" borderId="0" xfId="0" applyNumberFormat="1" applyFont="1" applyFill="1" applyAlignment="1">
      <alignment horizontal="center" vertical="top" wrapText="1"/>
    </xf>
    <xf numFmtId="182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37" fillId="0" borderId="0" xfId="0" applyFont="1" applyAlignment="1">
      <alignment/>
    </xf>
    <xf numFmtId="177" fontId="18" fillId="0" borderId="0" xfId="0" applyNumberFormat="1" applyFont="1" applyAlignment="1">
      <alignment/>
    </xf>
    <xf numFmtId="37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vertical="top"/>
    </xf>
    <xf numFmtId="177" fontId="34" fillId="24" borderId="0" xfId="0" applyNumberFormat="1" applyFont="1" applyFill="1" applyBorder="1" applyAlignment="1">
      <alignment vertical="top" wrapText="1"/>
    </xf>
    <xf numFmtId="177" fontId="34" fillId="24" borderId="0" xfId="0" applyNumberFormat="1" applyFont="1" applyFill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177" fontId="34" fillId="21" borderId="16" xfId="0" applyNumberFormat="1" applyFont="1" applyFill="1" applyBorder="1" applyAlignment="1">
      <alignment horizontal="center" vertical="top" wrapText="1"/>
    </xf>
    <xf numFmtId="177" fontId="34" fillId="21" borderId="16" xfId="0" applyNumberFormat="1" applyFont="1" applyFill="1" applyBorder="1" applyAlignment="1">
      <alignment vertical="top" wrapText="1"/>
    </xf>
    <xf numFmtId="177" fontId="24" fillId="24" borderId="20" xfId="0" applyNumberFormat="1" applyFont="1" applyFill="1" applyBorder="1" applyAlignment="1">
      <alignment vertical="center" wrapText="1"/>
    </xf>
    <xf numFmtId="0" fontId="18" fillId="0" borderId="20" xfId="0" applyFont="1" applyBorder="1" applyAlignment="1">
      <alignment horizontal="right"/>
    </xf>
    <xf numFmtId="37" fontId="25" fillId="24" borderId="20" xfId="0" applyNumberFormat="1" applyFont="1" applyFill="1" applyBorder="1" applyAlignment="1">
      <alignment horizontal="right" vertical="center" wrapText="1"/>
    </xf>
    <xf numFmtId="175" fontId="25" fillId="0" borderId="20" xfId="0" applyNumberFormat="1" applyFont="1" applyFill="1" applyBorder="1" applyAlignment="1">
      <alignment horizontal="right" vertical="center" wrapText="1"/>
    </xf>
    <xf numFmtId="177" fontId="34" fillId="26" borderId="21" xfId="0" applyNumberFormat="1" applyFont="1" applyFill="1" applyBorder="1" applyAlignment="1">
      <alignment vertical="top" wrapText="1"/>
    </xf>
    <xf numFmtId="177" fontId="24" fillId="26" borderId="21" xfId="0" applyNumberFormat="1" applyFont="1" applyFill="1" applyBorder="1" applyAlignment="1">
      <alignment horizontal="right" vertical="center" wrapText="1"/>
    </xf>
    <xf numFmtId="175" fontId="25" fillId="27" borderId="21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42" fillId="0" borderId="0" xfId="0" applyFont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37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177" fontId="20" fillId="0" borderId="0" xfId="0" applyNumberFormat="1" applyFont="1" applyBorder="1" applyAlignment="1">
      <alignment horizontal="left" vertical="center"/>
    </xf>
    <xf numFmtId="0" fontId="23" fillId="0" borderId="22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77" fontId="32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177" fontId="23" fillId="21" borderId="10" xfId="0" applyNumberFormat="1" applyFont="1" applyFill="1" applyBorder="1" applyAlignment="1">
      <alignment vertical="top" wrapText="1"/>
    </xf>
    <xf numFmtId="177" fontId="34" fillId="21" borderId="10" xfId="0" applyNumberFormat="1" applyFont="1" applyFill="1" applyBorder="1" applyAlignment="1">
      <alignment horizontal="center" vertical="top" wrapText="1"/>
    </xf>
    <xf numFmtId="177" fontId="18" fillId="0" borderId="0" xfId="0" applyNumberFormat="1" applyFont="1" applyBorder="1" applyAlignment="1">
      <alignment horizontal="center"/>
    </xf>
    <xf numFmtId="177" fontId="34" fillId="21" borderId="23" xfId="0" applyNumberFormat="1" applyFont="1" applyFill="1" applyBorder="1" applyAlignment="1">
      <alignment horizontal="center" vertical="top" wrapText="1"/>
    </xf>
    <xf numFmtId="177" fontId="34" fillId="21" borderId="0" xfId="0" applyNumberFormat="1" applyFont="1" applyFill="1" applyBorder="1" applyAlignment="1">
      <alignment vertical="top" wrapText="1"/>
    </xf>
    <xf numFmtId="177" fontId="23" fillId="21" borderId="10" xfId="0" applyNumberFormat="1" applyFont="1" applyFill="1" applyBorder="1" applyAlignment="1">
      <alignment horizontal="center" vertical="top" wrapText="1"/>
    </xf>
    <xf numFmtId="177" fontId="34" fillId="21" borderId="11" xfId="0" applyNumberFormat="1" applyFont="1" applyFill="1" applyBorder="1" applyAlignment="1">
      <alignment horizontal="center" vertical="top" wrapText="1"/>
    </xf>
    <xf numFmtId="177" fontId="34" fillId="21" borderId="17" xfId="0" applyNumberFormat="1" applyFont="1" applyFill="1" applyBorder="1" applyAlignment="1">
      <alignment horizontal="center" vertical="top" wrapText="1"/>
    </xf>
    <xf numFmtId="177" fontId="34" fillId="21" borderId="22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="130" zoomScaleNormal="130" zoomScalePageLayoutView="0" workbookViewId="0" topLeftCell="A19">
      <selection activeCell="C37" sqref="C37"/>
    </sheetView>
  </sheetViews>
  <sheetFormatPr defaultColWidth="9.28125" defaultRowHeight="12.75"/>
  <cols>
    <col min="1" max="1" width="42.421875" style="1" customWidth="1"/>
    <col min="2" max="2" width="9.00390625" style="2" customWidth="1"/>
    <col min="3" max="3" width="11.421875" style="3" customWidth="1"/>
    <col min="4" max="4" width="15.57421875" style="4" customWidth="1"/>
    <col min="5" max="16384" width="9.28125" style="1" customWidth="1"/>
  </cols>
  <sheetData>
    <row r="1" spans="1:4" ht="18" customHeight="1">
      <c r="A1" s="224" t="s">
        <v>0</v>
      </c>
      <c r="B1" s="224"/>
      <c r="C1" s="224"/>
      <c r="D1" s="224"/>
    </row>
    <row r="2" spans="1:4" ht="18" customHeight="1">
      <c r="A2" s="225" t="s">
        <v>1</v>
      </c>
      <c r="B2" s="225"/>
      <c r="C2" s="225"/>
      <c r="D2" s="225"/>
    </row>
    <row r="3" spans="1:4" ht="18" customHeight="1">
      <c r="A3" s="6" t="s">
        <v>124</v>
      </c>
      <c r="B3" s="5"/>
      <c r="C3" s="5"/>
      <c r="D3" s="5"/>
    </row>
    <row r="4" spans="1:4" ht="12.75">
      <c r="A4" s="7"/>
      <c r="B4" s="8"/>
      <c r="C4" s="9"/>
      <c r="D4" s="10"/>
    </row>
    <row r="5" spans="1:4" ht="12.75" customHeight="1">
      <c r="A5" s="11"/>
      <c r="B5" s="12" t="s">
        <v>2</v>
      </c>
      <c r="C5" s="13">
        <v>44926</v>
      </c>
      <c r="D5" s="13">
        <v>44561</v>
      </c>
    </row>
    <row r="6" spans="1:4" ht="12.75" customHeight="1">
      <c r="A6" s="11"/>
      <c r="B6" s="12"/>
      <c r="C6" s="14" t="s">
        <v>3</v>
      </c>
      <c r="D6" s="14" t="s">
        <v>3</v>
      </c>
    </row>
    <row r="7" spans="1:4" ht="12.75" customHeight="1">
      <c r="A7" s="15" t="s">
        <v>4</v>
      </c>
      <c r="B7" s="16"/>
      <c r="C7" s="1"/>
      <c r="D7" s="17"/>
    </row>
    <row r="8" spans="1:4" ht="12.75" customHeight="1">
      <c r="A8" s="15" t="s">
        <v>5</v>
      </c>
      <c r="B8" s="18"/>
      <c r="C8" s="19"/>
      <c r="D8" s="17"/>
    </row>
    <row r="9" spans="1:4" ht="12.75" customHeight="1">
      <c r="A9" s="20" t="s">
        <v>6</v>
      </c>
      <c r="B9" s="21"/>
      <c r="C9" s="22"/>
      <c r="D9" s="22">
        <f>C9</f>
        <v>0</v>
      </c>
    </row>
    <row r="10" spans="1:4" ht="12.75" customHeight="1">
      <c r="A10" s="20" t="s">
        <v>7</v>
      </c>
      <c r="B10" s="21"/>
      <c r="C10" s="23">
        <v>0</v>
      </c>
      <c r="D10" s="23"/>
    </row>
    <row r="11" spans="1:6" ht="12.75" customHeight="1">
      <c r="A11" s="20" t="s">
        <v>8</v>
      </c>
      <c r="B11" s="21"/>
      <c r="C11" s="24">
        <v>1107</v>
      </c>
      <c r="D11" s="24">
        <v>1109</v>
      </c>
      <c r="F11" s="4"/>
    </row>
    <row r="12" spans="1:4" ht="12.75" customHeight="1">
      <c r="A12" s="20" t="s">
        <v>9</v>
      </c>
      <c r="B12" s="21"/>
      <c r="C12" s="24">
        <v>107</v>
      </c>
      <c r="D12" s="24">
        <v>107</v>
      </c>
    </row>
    <row r="13" spans="1:6" ht="12.75" customHeight="1">
      <c r="A13" s="20" t="s">
        <v>98</v>
      </c>
      <c r="B13" s="21"/>
      <c r="C13" s="24">
        <v>93</v>
      </c>
      <c r="D13" s="24">
        <v>89</v>
      </c>
      <c r="F13" s="4"/>
    </row>
    <row r="14" spans="1:6" ht="12.75" customHeight="1">
      <c r="A14" s="20" t="s">
        <v>99</v>
      </c>
      <c r="B14" s="21"/>
      <c r="C14" s="24">
        <v>61</v>
      </c>
      <c r="D14" s="24">
        <v>61</v>
      </c>
      <c r="F14" s="4"/>
    </row>
    <row r="15" spans="1:8" ht="12.75" customHeight="1">
      <c r="A15" s="20" t="s">
        <v>29</v>
      </c>
      <c r="B15" s="21"/>
      <c r="C15" s="24">
        <v>0</v>
      </c>
      <c r="D15" s="24">
        <v>2</v>
      </c>
      <c r="F15" s="4"/>
      <c r="H15" s="223"/>
    </row>
    <row r="16" spans="1:4" ht="12.75" customHeight="1">
      <c r="A16" s="25" t="s">
        <v>10</v>
      </c>
      <c r="B16" s="26"/>
      <c r="C16" s="27">
        <f>SUM(C9:C15)</f>
        <v>1368</v>
      </c>
      <c r="D16" s="27">
        <f>SUM(D9:D15)</f>
        <v>1368</v>
      </c>
    </row>
    <row r="17" spans="1:4" ht="12.75" customHeight="1">
      <c r="A17" s="28"/>
      <c r="B17" s="29"/>
      <c r="C17" s="30"/>
      <c r="D17" s="31"/>
    </row>
    <row r="18" spans="1:4" ht="12.75" customHeight="1">
      <c r="A18" s="28" t="s">
        <v>11</v>
      </c>
      <c r="B18" s="29"/>
      <c r="C18" s="32"/>
      <c r="D18" s="33"/>
    </row>
    <row r="19" spans="1:6" ht="12.75" customHeight="1">
      <c r="A19" s="20" t="s">
        <v>12</v>
      </c>
      <c r="B19" s="165"/>
      <c r="C19" s="23">
        <v>48</v>
      </c>
      <c r="D19" s="23">
        <v>65</v>
      </c>
      <c r="F19" s="4"/>
    </row>
    <row r="20" spans="1:6" ht="12.75" customHeight="1">
      <c r="A20" s="20" t="s">
        <v>13</v>
      </c>
      <c r="B20" s="165"/>
      <c r="C20" s="23">
        <v>31</v>
      </c>
      <c r="D20" s="23">
        <v>31</v>
      </c>
      <c r="F20" s="4"/>
    </row>
    <row r="21" spans="1:6" ht="12.75" customHeight="1">
      <c r="A21" s="20" t="s">
        <v>98</v>
      </c>
      <c r="B21" s="165"/>
      <c r="C21" s="23">
        <v>0</v>
      </c>
      <c r="D21" s="23">
        <v>0</v>
      </c>
      <c r="F21" s="4"/>
    </row>
    <row r="22" spans="1:6" ht="12.75" customHeight="1">
      <c r="A22" s="20" t="s">
        <v>14</v>
      </c>
      <c r="B22" s="165"/>
      <c r="C22" s="23">
        <v>52</v>
      </c>
      <c r="D22" s="23">
        <v>20</v>
      </c>
      <c r="F22" s="4"/>
    </row>
    <row r="23" spans="1:6" ht="12.75" customHeight="1">
      <c r="A23" s="34" t="s">
        <v>15</v>
      </c>
      <c r="B23" s="166"/>
      <c r="C23" s="35">
        <v>17</v>
      </c>
      <c r="D23" s="35">
        <v>3</v>
      </c>
      <c r="F23" s="4"/>
    </row>
    <row r="24" spans="1:4" ht="12.75" customHeight="1">
      <c r="A24" s="191" t="s">
        <v>16</v>
      </c>
      <c r="B24" s="192"/>
      <c r="C24" s="193">
        <f>SUM(C19:C23)</f>
        <v>148</v>
      </c>
      <c r="D24" s="193">
        <f>SUM(D19:D23)</f>
        <v>119</v>
      </c>
    </row>
    <row r="25" spans="1:7" ht="12.75" customHeight="1">
      <c r="A25" s="194" t="s">
        <v>17</v>
      </c>
      <c r="B25" s="195"/>
      <c r="C25" s="196">
        <f>C24+C16</f>
        <v>1516</v>
      </c>
      <c r="D25" s="196">
        <f>D24+D16</f>
        <v>1487</v>
      </c>
      <c r="F25" s="4"/>
      <c r="G25" s="4"/>
    </row>
    <row r="26" spans="1:4" ht="12.75" customHeight="1">
      <c r="A26" s="36" t="s">
        <v>18</v>
      </c>
      <c r="B26" s="173"/>
      <c r="C26" s="32"/>
      <c r="D26" s="33"/>
    </row>
    <row r="27" spans="1:6" ht="12.75" customHeight="1">
      <c r="A27" s="37" t="s">
        <v>19</v>
      </c>
      <c r="B27" s="167"/>
      <c r="C27" s="38">
        <v>516</v>
      </c>
      <c r="D27" s="38">
        <v>516</v>
      </c>
      <c r="F27" s="4"/>
    </row>
    <row r="28" spans="1:6" ht="12.75" customHeight="1">
      <c r="A28" s="37" t="s">
        <v>20</v>
      </c>
      <c r="B28" s="168"/>
      <c r="C28" s="38">
        <v>541</v>
      </c>
      <c r="D28" s="38">
        <v>541</v>
      </c>
      <c r="F28" s="4"/>
    </row>
    <row r="29" spans="1:6" ht="12.75" customHeight="1">
      <c r="A29" s="37" t="s">
        <v>21</v>
      </c>
      <c r="B29" s="169"/>
      <c r="C29" s="39">
        <f>+D29+D30</f>
        <v>-469</v>
      </c>
      <c r="D29" s="39">
        <v>-417</v>
      </c>
      <c r="F29" s="4"/>
    </row>
    <row r="30" spans="1:6" ht="12.75" customHeight="1">
      <c r="A30" s="40" t="s">
        <v>22</v>
      </c>
      <c r="B30" s="169"/>
      <c r="C30" s="41">
        <v>-57</v>
      </c>
      <c r="D30" s="41">
        <v>-52</v>
      </c>
      <c r="F30" s="4"/>
    </row>
    <row r="31" spans="1:6" ht="12.75" customHeight="1">
      <c r="A31" s="42" t="s">
        <v>23</v>
      </c>
      <c r="B31" s="170"/>
      <c r="C31" s="43">
        <f>SUM(C27:C30)</f>
        <v>531</v>
      </c>
      <c r="D31" s="44">
        <f>SUM(D27:D30)</f>
        <v>588</v>
      </c>
      <c r="F31" s="4"/>
    </row>
    <row r="32" spans="1:6" ht="12.75" customHeight="1">
      <c r="A32" s="45" t="s">
        <v>24</v>
      </c>
      <c r="B32" s="171"/>
      <c r="C32" s="46">
        <v>155</v>
      </c>
      <c r="D32" s="46">
        <v>155</v>
      </c>
      <c r="F32" s="4"/>
    </row>
    <row r="33" spans="1:6" ht="12.75" customHeight="1">
      <c r="A33" s="47" t="s">
        <v>25</v>
      </c>
      <c r="B33" s="172"/>
      <c r="C33" s="48">
        <f>SUM(C31:C32)</f>
        <v>686</v>
      </c>
      <c r="D33" s="48">
        <f>SUM(D31:D32)</f>
        <v>743</v>
      </c>
      <c r="F33" s="4"/>
    </row>
    <row r="34" spans="1:6" ht="12.75" customHeight="1">
      <c r="A34" s="28" t="s">
        <v>26</v>
      </c>
      <c r="B34" s="173"/>
      <c r="C34" s="32"/>
      <c r="D34" s="33"/>
      <c r="F34" s="4"/>
    </row>
    <row r="35" spans="1:6" ht="12.75" customHeight="1">
      <c r="A35" s="49" t="s">
        <v>27</v>
      </c>
      <c r="B35" s="173"/>
      <c r="C35" s="32"/>
      <c r="D35" s="33"/>
      <c r="F35" s="4"/>
    </row>
    <row r="36" spans="1:6" ht="12.75" customHeight="1">
      <c r="A36" s="37" t="s">
        <v>100</v>
      </c>
      <c r="B36" s="174"/>
      <c r="C36" s="50">
        <v>469</v>
      </c>
      <c r="D36" s="50">
        <v>442</v>
      </c>
      <c r="F36" s="4"/>
    </row>
    <row r="37" spans="1:6" ht="12.75" customHeight="1">
      <c r="A37" s="40" t="s">
        <v>29</v>
      </c>
      <c r="B37" s="174"/>
      <c r="C37" s="50">
        <v>4</v>
      </c>
      <c r="D37" s="50">
        <v>4</v>
      </c>
      <c r="F37" s="4"/>
    </row>
    <row r="38" spans="1:6" ht="12.75" customHeight="1">
      <c r="A38" s="42" t="s">
        <v>30</v>
      </c>
      <c r="B38" s="175"/>
      <c r="C38" s="51">
        <f>SUM(C36:C37)</f>
        <v>473</v>
      </c>
      <c r="D38" s="52">
        <f>SUM(D36:D37)</f>
        <v>446</v>
      </c>
      <c r="F38" s="4"/>
    </row>
    <row r="39" spans="1:6" ht="12.75" customHeight="1">
      <c r="A39" s="15" t="s">
        <v>31</v>
      </c>
      <c r="B39" s="16"/>
      <c r="C39" s="19"/>
      <c r="D39" s="17"/>
      <c r="F39" s="4"/>
    </row>
    <row r="40" spans="1:6" ht="12.75" customHeight="1">
      <c r="A40" s="37" t="s">
        <v>28</v>
      </c>
      <c r="B40" s="165"/>
      <c r="C40" s="23">
        <v>42</v>
      </c>
      <c r="D40" s="23">
        <v>38</v>
      </c>
      <c r="F40" s="4"/>
    </row>
    <row r="41" spans="1:6" ht="12.75" customHeight="1">
      <c r="A41" s="20" t="s">
        <v>32</v>
      </c>
      <c r="B41" s="176"/>
      <c r="C41" s="23">
        <f>122+85</f>
        <v>207</v>
      </c>
      <c r="D41" s="23">
        <v>173</v>
      </c>
      <c r="F41" s="4"/>
    </row>
    <row r="42" spans="1:6" ht="12.75" customHeight="1">
      <c r="A42" s="34" t="s">
        <v>33</v>
      </c>
      <c r="B42" s="166"/>
      <c r="C42" s="35">
        <v>108</v>
      </c>
      <c r="D42" s="35">
        <v>87</v>
      </c>
      <c r="F42" s="4"/>
    </row>
    <row r="43" spans="1:6" ht="12.75" customHeight="1">
      <c r="A43" s="191" t="s">
        <v>34</v>
      </c>
      <c r="B43" s="192"/>
      <c r="C43" s="193">
        <f>SUM(C40:C42)</f>
        <v>357</v>
      </c>
      <c r="D43" s="197">
        <f>SUM(D40:D42)</f>
        <v>298</v>
      </c>
      <c r="F43" s="4"/>
    </row>
    <row r="44" spans="1:6" ht="12.75" customHeight="1">
      <c r="A44" s="198" t="s">
        <v>35</v>
      </c>
      <c r="B44" s="199"/>
      <c r="C44" s="200">
        <f>C33+C38+C43</f>
        <v>1516</v>
      </c>
      <c r="D44" s="200">
        <f>D33+D38+D43</f>
        <v>1487</v>
      </c>
      <c r="F44" s="4"/>
    </row>
    <row r="45" spans="1:4" ht="12.75" customHeight="1">
      <c r="A45" s="158"/>
      <c r="B45" s="158"/>
      <c r="C45" s="158"/>
      <c r="D45" s="158"/>
    </row>
    <row r="46" spans="1:4" ht="12.75" customHeight="1">
      <c r="A46" s="54"/>
      <c r="B46" s="54"/>
      <c r="C46" s="54"/>
      <c r="D46" s="54"/>
    </row>
    <row r="47" spans="1:3" ht="12.75" customHeight="1">
      <c r="A47" s="210" t="s">
        <v>101</v>
      </c>
      <c r="B47" s="210"/>
      <c r="C47" s="4" t="s">
        <v>103</v>
      </c>
    </row>
    <row r="48" spans="1:3" ht="12.75" customHeight="1">
      <c r="A48" s="1" t="s">
        <v>109</v>
      </c>
      <c r="B48" s="1"/>
      <c r="C48" s="203" t="s">
        <v>106</v>
      </c>
    </row>
    <row r="49" spans="2:4" ht="12.75" customHeight="1">
      <c r="B49" s="152"/>
      <c r="C49" s="152"/>
      <c r="D49" s="152"/>
    </row>
    <row r="50" spans="1:4" ht="12.75" customHeight="1" hidden="1">
      <c r="A50" s="204"/>
      <c r="B50" s="205"/>
      <c r="C50" s="205"/>
      <c r="D50" s="87"/>
    </row>
    <row r="51" spans="1:4" ht="12.75" customHeight="1" hidden="1">
      <c r="A51" s="226"/>
      <c r="B51" s="226"/>
      <c r="C51" s="226"/>
      <c r="D51" s="87"/>
    </row>
    <row r="52" spans="1:4" ht="12.75" customHeight="1" hidden="1">
      <c r="A52" s="226"/>
      <c r="B52" s="226"/>
      <c r="C52" s="226"/>
      <c r="D52" s="87"/>
    </row>
    <row r="53" spans="1:4" ht="12.75" customHeight="1" hidden="1">
      <c r="A53" s="156"/>
      <c r="B53" s="1"/>
      <c r="C53" s="87"/>
      <c r="D53" s="87"/>
    </row>
    <row r="54" spans="1:4" ht="12.75" customHeight="1">
      <c r="A54" s="55"/>
      <c r="B54" s="1"/>
      <c r="C54" s="87"/>
      <c r="D54" s="87"/>
    </row>
    <row r="55" spans="1:4" ht="12.75" customHeight="1">
      <c r="A55" s="55" t="s">
        <v>125</v>
      </c>
      <c r="B55" s="1"/>
      <c r="C55" s="87"/>
      <c r="D55" s="87"/>
    </row>
  </sheetData>
  <sheetProtection/>
  <mergeCells count="4">
    <mergeCell ref="A1:D1"/>
    <mergeCell ref="A2:D2"/>
    <mergeCell ref="A51:C51"/>
    <mergeCell ref="A52:C52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115" zoomScaleNormal="115" zoomScalePageLayoutView="0" workbookViewId="0" topLeftCell="A1">
      <selection activeCell="C37" sqref="C37"/>
    </sheetView>
  </sheetViews>
  <sheetFormatPr defaultColWidth="9.28125" defaultRowHeight="12.75"/>
  <cols>
    <col min="1" max="1" width="32.7109375" style="1" customWidth="1"/>
    <col min="2" max="2" width="9.57421875" style="1" customWidth="1"/>
    <col min="3" max="3" width="17.28125" style="1" customWidth="1"/>
    <col min="4" max="4" width="17.00390625" style="1" customWidth="1"/>
    <col min="5" max="16384" width="9.28125" style="1" customWidth="1"/>
  </cols>
  <sheetData>
    <row r="1" spans="1:4" s="56" customFormat="1" ht="18" customHeight="1">
      <c r="A1" s="224" t="s">
        <v>0</v>
      </c>
      <c r="B1" s="224"/>
      <c r="C1" s="224"/>
      <c r="D1" s="224"/>
    </row>
    <row r="2" spans="1:4" s="56" customFormat="1" ht="18" customHeight="1">
      <c r="A2" s="230" t="s">
        <v>36</v>
      </c>
      <c r="B2" s="230"/>
      <c r="C2" s="230"/>
      <c r="D2" s="230"/>
    </row>
    <row r="3" spans="1:4" s="56" customFormat="1" ht="18" customHeight="1">
      <c r="A3" s="57" t="s">
        <v>124</v>
      </c>
      <c r="B3" s="58"/>
      <c r="C3" s="58"/>
      <c r="D3" s="58"/>
    </row>
    <row r="4" spans="1:4" ht="20.25">
      <c r="A4" s="231"/>
      <c r="B4" s="231"/>
      <c r="C4" s="231"/>
      <c r="D4" s="231"/>
    </row>
    <row r="5" spans="1:4" ht="15.75" customHeight="1">
      <c r="A5" s="59"/>
      <c r="B5" s="60" t="s">
        <v>2</v>
      </c>
      <c r="C5" s="13">
        <v>44926</v>
      </c>
      <c r="D5" s="13">
        <v>44561</v>
      </c>
    </row>
    <row r="6" spans="1:4" ht="15.75" customHeight="1">
      <c r="A6" s="61"/>
      <c r="B6" s="62"/>
      <c r="C6" s="63" t="s">
        <v>3</v>
      </c>
      <c r="D6" s="63" t="s">
        <v>3</v>
      </c>
    </row>
    <row r="7" spans="1:4" ht="15.75" customHeight="1">
      <c r="A7" s="64"/>
      <c r="B7" s="65"/>
      <c r="C7" s="66"/>
      <c r="D7" s="67"/>
    </row>
    <row r="8" spans="1:4" s="56" customFormat="1" ht="15.75" customHeight="1">
      <c r="A8" s="68" t="s">
        <v>37</v>
      </c>
      <c r="B8" s="161"/>
      <c r="C8" s="56">
        <v>225</v>
      </c>
      <c r="D8" s="56">
        <v>329</v>
      </c>
    </row>
    <row r="9" spans="1:2" s="56" customFormat="1" ht="24.75" customHeight="1">
      <c r="A9" s="68" t="s">
        <v>38</v>
      </c>
      <c r="B9" s="161"/>
    </row>
    <row r="10" spans="1:4" ht="15.75" customHeight="1">
      <c r="A10" s="68" t="s">
        <v>39</v>
      </c>
      <c r="B10" s="162"/>
      <c r="C10" s="69">
        <v>-64</v>
      </c>
      <c r="D10" s="69">
        <v>-100</v>
      </c>
    </row>
    <row r="11" spans="1:4" ht="15.75" customHeight="1">
      <c r="A11" s="68" t="s">
        <v>40</v>
      </c>
      <c r="B11" s="162"/>
      <c r="C11" s="69">
        <v>-27</v>
      </c>
      <c r="D11" s="69">
        <v>-48</v>
      </c>
    </row>
    <row r="12" spans="1:4" ht="15.75" customHeight="1">
      <c r="A12" s="68" t="s">
        <v>41</v>
      </c>
      <c r="B12" s="162"/>
      <c r="C12" s="69">
        <v>-4</v>
      </c>
      <c r="D12" s="69">
        <v>-15</v>
      </c>
    </row>
    <row r="13" spans="1:4" ht="15.75" customHeight="1">
      <c r="A13" s="68" t="s">
        <v>42</v>
      </c>
      <c r="B13" s="162"/>
      <c r="C13" s="69">
        <f>-132-27</f>
        <v>-159</v>
      </c>
      <c r="D13" s="69">
        <v>-212</v>
      </c>
    </row>
    <row r="14" spans="1:4" ht="15.75" customHeight="1">
      <c r="A14" s="68" t="s">
        <v>43</v>
      </c>
      <c r="B14" s="162"/>
      <c r="C14" s="69">
        <f>-12-8</f>
        <v>-20</v>
      </c>
      <c r="D14" s="69">
        <v>-21</v>
      </c>
    </row>
    <row r="15" spans="1:4" ht="15.75" customHeight="1">
      <c r="A15" s="70" t="s">
        <v>44</v>
      </c>
      <c r="B15" s="163"/>
      <c r="C15" s="69">
        <v>-8</v>
      </c>
      <c r="D15" s="69">
        <v>15</v>
      </c>
    </row>
    <row r="16" spans="1:4" ht="34.5" customHeight="1">
      <c r="A16" s="71" t="s">
        <v>45</v>
      </c>
      <c r="B16" s="201"/>
      <c r="C16" s="72">
        <f>SUM(C8:C15)</f>
        <v>-57</v>
      </c>
      <c r="D16" s="72">
        <f>SUM(D8:D15)</f>
        <v>-52</v>
      </c>
    </row>
    <row r="17" spans="1:4" ht="18" customHeight="1">
      <c r="A17" s="71" t="s">
        <v>46</v>
      </c>
      <c r="B17" s="73"/>
      <c r="C17" s="1">
        <v>0</v>
      </c>
      <c r="D17" s="74">
        <v>0</v>
      </c>
    </row>
    <row r="18" spans="1:4" ht="22.5" customHeight="1" thickBot="1">
      <c r="A18" s="75" t="s">
        <v>47</v>
      </c>
      <c r="B18" s="202"/>
      <c r="C18" s="178">
        <f>C16-C17</f>
        <v>-57</v>
      </c>
      <c r="D18" s="76">
        <f>D16-D17</f>
        <v>-52</v>
      </c>
    </row>
    <row r="19" spans="1:4" ht="22.5" customHeight="1" thickBot="1" thickTop="1">
      <c r="A19" s="77"/>
      <c r="B19" s="77"/>
      <c r="C19" s="177"/>
      <c r="D19" s="78"/>
    </row>
    <row r="20" spans="1:4" ht="18.75" customHeight="1" thickBot="1" thickTop="1">
      <c r="A20" s="79" t="s">
        <v>48</v>
      </c>
      <c r="B20" s="80"/>
      <c r="C20" s="81">
        <f>C18</f>
        <v>-57</v>
      </c>
      <c r="D20" s="81">
        <f>D18</f>
        <v>-52</v>
      </c>
    </row>
    <row r="22" ht="12.75">
      <c r="A22" s="82"/>
    </row>
    <row r="24" spans="1:4" ht="15">
      <c r="A24" s="83" t="s">
        <v>49</v>
      </c>
      <c r="B24" s="164"/>
      <c r="C24" s="84">
        <f>C18/'Баланс '!C27</f>
        <v>-0.11046511627906977</v>
      </c>
      <c r="D24" s="85">
        <f>D18/'Баланс '!D27</f>
        <v>-0.10077519379844961</v>
      </c>
    </row>
    <row r="26" spans="1:4" ht="15.75" customHeight="1">
      <c r="A26" s="86"/>
      <c r="B26" s="232"/>
      <c r="C26" s="232"/>
      <c r="D26" s="232"/>
    </row>
    <row r="27" spans="1:4" ht="12.75" customHeight="1">
      <c r="A27" s="55" t="s">
        <v>108</v>
      </c>
      <c r="C27" s="227" t="s">
        <v>102</v>
      </c>
      <c r="D27" s="227"/>
    </row>
    <row r="28" spans="1:4" ht="12.75">
      <c r="A28" s="1" t="s">
        <v>109</v>
      </c>
      <c r="B28" s="155"/>
      <c r="C28" s="228" t="s">
        <v>107</v>
      </c>
      <c r="D28" s="228"/>
    </row>
    <row r="29" spans="2:4" ht="12.75">
      <c r="B29" s="229"/>
      <c r="C29" s="229"/>
      <c r="D29" s="229"/>
    </row>
    <row r="30" spans="1:4" ht="14.25" hidden="1">
      <c r="A30" s="204"/>
      <c r="B30" s="205"/>
      <c r="C30" s="205"/>
      <c r="D30" s="4"/>
    </row>
    <row r="31" spans="1:4" ht="12.75" hidden="1">
      <c r="A31" s="226"/>
      <c r="B31" s="226"/>
      <c r="C31" s="226"/>
      <c r="D31" s="4"/>
    </row>
    <row r="32" spans="1:4" ht="12.75" hidden="1">
      <c r="A32" s="226"/>
      <c r="B32" s="226"/>
      <c r="C32" s="226"/>
      <c r="D32" s="4"/>
    </row>
    <row r="33" spans="1:4" ht="12.75">
      <c r="A33" s="156"/>
      <c r="B33" s="2"/>
      <c r="C33" s="3"/>
      <c r="D33" s="4"/>
    </row>
    <row r="34" ht="12.75">
      <c r="A34" s="55" t="str">
        <f>+'Баланс '!A55</f>
        <v>Дата: 25.02.2023 г.</v>
      </c>
    </row>
  </sheetData>
  <sheetProtection/>
  <mergeCells count="9">
    <mergeCell ref="A31:C31"/>
    <mergeCell ref="A32:C32"/>
    <mergeCell ref="C27:D27"/>
    <mergeCell ref="C28:D28"/>
    <mergeCell ref="B29:D29"/>
    <mergeCell ref="A1:D1"/>
    <mergeCell ref="A2:D2"/>
    <mergeCell ref="A4:D4"/>
    <mergeCell ref="B26:D26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="115" zoomScaleNormal="115" zoomScalePageLayoutView="0" workbookViewId="0" topLeftCell="A9">
      <selection activeCell="C37" sqref="C37"/>
    </sheetView>
  </sheetViews>
  <sheetFormatPr defaultColWidth="9.28125" defaultRowHeight="12.75"/>
  <cols>
    <col min="1" max="1" width="40.7109375" style="1" customWidth="1"/>
    <col min="2" max="2" width="9.28125" style="1" customWidth="1"/>
    <col min="3" max="4" width="14.28125" style="87" customWidth="1"/>
    <col min="5" max="5" width="9.28125" style="1" customWidth="1"/>
    <col min="6" max="16384" width="9.28125" style="1" customWidth="1"/>
  </cols>
  <sheetData>
    <row r="1" spans="1:4" s="56" customFormat="1" ht="18" customHeight="1">
      <c r="A1" s="224" t="s">
        <v>0</v>
      </c>
      <c r="B1" s="224"/>
      <c r="C1" s="224"/>
      <c r="D1" s="224"/>
    </row>
    <row r="2" spans="1:4" s="56" customFormat="1" ht="18" customHeight="1">
      <c r="A2" s="234" t="s">
        <v>50</v>
      </c>
      <c r="B2" s="234"/>
      <c r="C2" s="234"/>
      <c r="D2" s="234"/>
    </row>
    <row r="3" spans="1:4" s="56" customFormat="1" ht="18" customHeight="1">
      <c r="A3" s="57" t="str">
        <f>+'Баланс '!A3</f>
        <v>Към 31.12.2022 година</v>
      </c>
      <c r="B3" s="58"/>
      <c r="C3" s="58"/>
      <c r="D3" s="88"/>
    </row>
    <row r="6" spans="2:4" ht="12.75">
      <c r="B6" s="89" t="s">
        <v>2</v>
      </c>
      <c r="C6" s="13">
        <f>+'Баланс '!C5</f>
        <v>44926</v>
      </c>
      <c r="D6" s="13">
        <f>+'Баланс '!D5</f>
        <v>44561</v>
      </c>
    </row>
    <row r="7" spans="1:4" ht="12.75">
      <c r="A7" s="11"/>
      <c r="B7" s="62"/>
      <c r="C7" s="63" t="s">
        <v>3</v>
      </c>
      <c r="D7" s="63" t="s">
        <v>3</v>
      </c>
    </row>
    <row r="8" spans="1:4" ht="21" customHeight="1">
      <c r="A8" s="90"/>
      <c r="B8" s="91"/>
      <c r="C8" s="92"/>
      <c r="D8" s="92"/>
    </row>
    <row r="9" spans="1:4" ht="15" customHeight="1">
      <c r="A9" s="93" t="s">
        <v>51</v>
      </c>
      <c r="B9" s="94"/>
      <c r="C9" s="95"/>
      <c r="D9" s="95"/>
    </row>
    <row r="10" spans="1:4" ht="15" customHeight="1">
      <c r="A10" s="96" t="s">
        <v>52</v>
      </c>
      <c r="B10" s="97"/>
      <c r="C10" s="98">
        <v>268</v>
      </c>
      <c r="D10" s="98">
        <v>365</v>
      </c>
    </row>
    <row r="11" spans="1:4" ht="15" customHeight="1">
      <c r="A11" s="96" t="s">
        <v>53</v>
      </c>
      <c r="B11" s="94"/>
      <c r="C11" s="99">
        <v>-141</v>
      </c>
      <c r="D11" s="99">
        <v>-184</v>
      </c>
    </row>
    <row r="12" spans="1:4" ht="15" customHeight="1">
      <c r="A12" s="96" t="s">
        <v>54</v>
      </c>
      <c r="B12" s="94"/>
      <c r="C12" s="100"/>
      <c r="D12" s="100"/>
    </row>
    <row r="13" spans="1:4" ht="15" customHeight="1">
      <c r="A13" s="96" t="s">
        <v>55</v>
      </c>
      <c r="B13" s="101"/>
      <c r="C13" s="99">
        <v>-121</v>
      </c>
      <c r="D13" s="99">
        <v>-173</v>
      </c>
    </row>
    <row r="14" spans="1:4" ht="15" customHeight="1">
      <c r="A14" s="96" t="s">
        <v>56</v>
      </c>
      <c r="B14" s="102"/>
      <c r="C14" s="100"/>
      <c r="D14" s="100"/>
    </row>
    <row r="15" spans="1:4" ht="15" customHeight="1">
      <c r="A15" s="103" t="s">
        <v>57</v>
      </c>
      <c r="B15" s="104"/>
      <c r="C15" s="105">
        <v>-5</v>
      </c>
      <c r="D15" s="105">
        <v>-10</v>
      </c>
    </row>
    <row r="16" spans="1:4" ht="15" customHeight="1">
      <c r="A16" s="71" t="s">
        <v>58</v>
      </c>
      <c r="B16" s="106"/>
      <c r="C16" s="107">
        <f>SUM(C9:C15)</f>
        <v>1</v>
      </c>
      <c r="D16" s="107">
        <f>SUM(D9:D15)</f>
        <v>-2</v>
      </c>
    </row>
    <row r="17" spans="1:4" ht="15" customHeight="1">
      <c r="A17" s="108" t="s">
        <v>59</v>
      </c>
      <c r="B17" s="235"/>
      <c r="C17" s="109"/>
      <c r="D17" s="92"/>
    </row>
    <row r="18" spans="1:4" ht="15" customHeight="1">
      <c r="A18" s="68" t="s">
        <v>60</v>
      </c>
      <c r="B18" s="235"/>
      <c r="C18" s="110"/>
      <c r="D18" s="110"/>
    </row>
    <row r="19" spans="1:4" ht="15" customHeight="1">
      <c r="A19" s="96" t="s">
        <v>61</v>
      </c>
      <c r="B19" s="235"/>
      <c r="C19" s="110"/>
      <c r="D19" s="110"/>
    </row>
    <row r="20" spans="1:5" ht="15" customHeight="1">
      <c r="A20" s="96" t="s">
        <v>62</v>
      </c>
      <c r="B20" s="235"/>
      <c r="C20" s="38"/>
      <c r="D20" s="38"/>
      <c r="E20" s="111"/>
    </row>
    <row r="21" spans="1:5" ht="15" customHeight="1">
      <c r="A21" s="96" t="s">
        <v>63</v>
      </c>
      <c r="B21" s="235"/>
      <c r="C21" s="39"/>
      <c r="D21" s="38"/>
      <c r="E21" s="111"/>
    </row>
    <row r="22" spans="1:4" ht="12.75" customHeight="1" hidden="1">
      <c r="A22" s="96" t="s">
        <v>63</v>
      </c>
      <c r="B22" s="235"/>
      <c r="C22" s="112"/>
      <c r="D22" s="112"/>
    </row>
    <row r="23" spans="1:4" ht="15" customHeight="1">
      <c r="A23" s="113" t="s">
        <v>64</v>
      </c>
      <c r="B23" s="114"/>
      <c r="C23" s="115">
        <f>SUM(C17:C22)</f>
        <v>0</v>
      </c>
      <c r="D23" s="116">
        <f>SUM(D17:D22)</f>
        <v>0</v>
      </c>
    </row>
    <row r="24" spans="1:4" ht="15" customHeight="1">
      <c r="A24" s="117" t="s">
        <v>65</v>
      </c>
      <c r="B24" s="236"/>
      <c r="C24" s="118"/>
      <c r="D24" s="119"/>
    </row>
    <row r="25" spans="1:4" ht="15" customHeight="1">
      <c r="A25" s="120" t="s">
        <v>66</v>
      </c>
      <c r="B25" s="236"/>
      <c r="C25" s="121">
        <v>34</v>
      </c>
      <c r="D25" s="122"/>
    </row>
    <row r="26" spans="1:4" ht="15" customHeight="1">
      <c r="A26" s="120" t="s">
        <v>67</v>
      </c>
      <c r="B26" s="236"/>
      <c r="C26" s="122">
        <v>-3</v>
      </c>
      <c r="D26" s="122"/>
    </row>
    <row r="27" spans="1:5" ht="15" customHeight="1">
      <c r="A27" s="103" t="s">
        <v>68</v>
      </c>
      <c r="B27" s="236"/>
      <c r="C27" s="110"/>
      <c r="D27" s="123"/>
      <c r="E27" s="124"/>
    </row>
    <row r="28" spans="1:4" ht="15" customHeight="1">
      <c r="A28" s="71" t="s">
        <v>69</v>
      </c>
      <c r="B28" s="106"/>
      <c r="C28" s="107">
        <f>SUM(C24:C27)</f>
        <v>31</v>
      </c>
      <c r="D28" s="107">
        <f>SUM(D25:D27)</f>
        <v>0</v>
      </c>
    </row>
    <row r="29" spans="1:4" ht="15" customHeight="1">
      <c r="A29" s="237" t="s">
        <v>70</v>
      </c>
      <c r="B29" s="238"/>
      <c r="C29" s="125">
        <f>C16+C23+C28</f>
        <v>32</v>
      </c>
      <c r="D29" s="126">
        <f>D16+D23+D28</f>
        <v>-2</v>
      </c>
    </row>
    <row r="30" spans="1:4" ht="14.25" customHeight="1">
      <c r="A30" s="237"/>
      <c r="B30" s="238"/>
      <c r="C30" s="127">
        <v>20</v>
      </c>
      <c r="D30" s="127">
        <v>22</v>
      </c>
    </row>
    <row r="31" spans="1:6" ht="15" customHeight="1">
      <c r="A31" s="128" t="s">
        <v>71</v>
      </c>
      <c r="B31" s="129"/>
      <c r="C31" s="190">
        <f>C30+C29</f>
        <v>52</v>
      </c>
      <c r="D31" s="179">
        <f>D30+D29</f>
        <v>20</v>
      </c>
      <c r="F31" s="4"/>
    </row>
    <row r="33" spans="1:4" ht="12.75">
      <c r="A33" s="158"/>
      <c r="B33" s="159"/>
      <c r="C33" s="160"/>
      <c r="D33" s="160"/>
    </row>
    <row r="34" ht="12.75">
      <c r="A34" s="53"/>
    </row>
    <row r="35" spans="1:4" ht="15.75" customHeight="1">
      <c r="A35" s="55" t="s">
        <v>101</v>
      </c>
      <c r="B35" s="233" t="s">
        <v>104</v>
      </c>
      <c r="C35" s="233"/>
      <c r="D35" s="233"/>
    </row>
    <row r="36" spans="1:5" ht="15.75" customHeight="1">
      <c r="A36" s="1" t="s">
        <v>109</v>
      </c>
      <c r="B36" s="228" t="s">
        <v>107</v>
      </c>
      <c r="C36" s="228"/>
      <c r="D36" s="228"/>
      <c r="E36" s="228"/>
    </row>
    <row r="37" spans="1:4" ht="15.75" customHeight="1">
      <c r="A37" s="86"/>
      <c r="B37" s="152"/>
      <c r="C37" s="152"/>
      <c r="D37" s="152"/>
    </row>
    <row r="38" spans="1:5" ht="12.75" customHeight="1" hidden="1">
      <c r="A38" s="153"/>
      <c r="B38" s="228"/>
      <c r="C38" s="228"/>
      <c r="D38" s="228"/>
      <c r="E38" s="228"/>
    </row>
    <row r="39" spans="1:4" ht="15" hidden="1">
      <c r="A39" s="204"/>
      <c r="B39" s="205"/>
      <c r="C39" s="205"/>
      <c r="D39" s="152"/>
    </row>
    <row r="40" spans="1:3" ht="12.75" hidden="1">
      <c r="A40" s="226"/>
      <c r="B40" s="226"/>
      <c r="C40" s="226"/>
    </row>
    <row r="41" spans="1:3" ht="12.75" hidden="1">
      <c r="A41" s="226"/>
      <c r="B41" s="226"/>
      <c r="C41" s="226"/>
    </row>
    <row r="42" ht="12.75" hidden="1">
      <c r="A42" s="156"/>
    </row>
    <row r="43" ht="12.75">
      <c r="A43" s="55"/>
    </row>
    <row r="44" spans="1:4" ht="12.75">
      <c r="A44" s="55" t="str">
        <f>+'Баланс '!A55</f>
        <v>Дата: 25.02.2023 г.</v>
      </c>
      <c r="B44" s="2"/>
      <c r="C44" s="3"/>
      <c r="D44" s="4"/>
    </row>
  </sheetData>
  <sheetProtection/>
  <mergeCells count="11">
    <mergeCell ref="B29:B30"/>
    <mergeCell ref="B35:D35"/>
    <mergeCell ref="B36:E36"/>
    <mergeCell ref="A40:C40"/>
    <mergeCell ref="A41:C41"/>
    <mergeCell ref="B38:E38"/>
    <mergeCell ref="A1:D1"/>
    <mergeCell ref="A2:D2"/>
    <mergeCell ref="B17:B22"/>
    <mergeCell ref="B24:B27"/>
    <mergeCell ref="A29:A30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115" zoomScaleNormal="115" zoomScalePageLayoutView="0" workbookViewId="0" topLeftCell="A1">
      <selection activeCell="A1" sqref="A1:G32"/>
    </sheetView>
  </sheetViews>
  <sheetFormatPr defaultColWidth="9.28125" defaultRowHeight="12.75"/>
  <cols>
    <col min="1" max="1" width="23.28125" style="1" customWidth="1"/>
    <col min="2" max="2" width="6.57421875" style="1" customWidth="1"/>
    <col min="3" max="3" width="6.7109375" style="1" customWidth="1"/>
    <col min="4" max="4" width="8.421875" style="1" customWidth="1"/>
    <col min="5" max="5" width="9.421875" style="1" customWidth="1"/>
    <col min="6" max="6" width="7.421875" style="1" customWidth="1"/>
    <col min="7" max="7" width="8.28125" style="1" customWidth="1"/>
    <col min="8" max="16384" width="9.28125" style="1" customWidth="1"/>
  </cols>
  <sheetData>
    <row r="1" spans="1:6" ht="15">
      <c r="A1" s="224" t="s">
        <v>0</v>
      </c>
      <c r="B1" s="224"/>
      <c r="C1" s="224"/>
      <c r="D1" s="130"/>
      <c r="E1" s="130"/>
      <c r="F1" s="131"/>
    </row>
    <row r="2" spans="1:6" ht="13.5">
      <c r="A2" s="132" t="s">
        <v>72</v>
      </c>
      <c r="B2" s="133"/>
      <c r="C2" s="133"/>
      <c r="D2" s="133"/>
      <c r="E2" s="133"/>
      <c r="F2" s="133"/>
    </row>
    <row r="3" spans="1:6" ht="13.5">
      <c r="A3" s="57" t="s">
        <v>112</v>
      </c>
      <c r="B3" s="58"/>
      <c r="C3" s="133"/>
      <c r="D3" s="133"/>
      <c r="E3" s="133"/>
      <c r="F3" s="133"/>
    </row>
    <row r="4" spans="1:6" ht="20.25">
      <c r="A4" s="239"/>
      <c r="B4" s="239"/>
      <c r="C4" s="239"/>
      <c r="D4" s="239"/>
      <c r="E4" s="239"/>
      <c r="F4" s="134"/>
    </row>
    <row r="5" spans="1:6" ht="20.25">
      <c r="A5" s="134"/>
      <c r="B5" s="134"/>
      <c r="C5" s="134"/>
      <c r="D5" s="134"/>
      <c r="F5" s="135"/>
    </row>
    <row r="6" spans="1:7" ht="15" customHeight="1">
      <c r="A6" s="136"/>
      <c r="B6" s="136"/>
      <c r="C6" s="136"/>
      <c r="D6" s="136"/>
      <c r="E6" s="136"/>
      <c r="F6" s="240" t="s">
        <v>3</v>
      </c>
      <c r="G6" s="240"/>
    </row>
    <row r="7" spans="1:7" ht="42.75" customHeight="1">
      <c r="A7" s="140" t="s">
        <v>78</v>
      </c>
      <c r="B7" s="139" t="s">
        <v>19</v>
      </c>
      <c r="C7" s="214" t="s">
        <v>20</v>
      </c>
      <c r="D7" s="215" t="s">
        <v>120</v>
      </c>
      <c r="E7" s="215" t="s">
        <v>22</v>
      </c>
      <c r="F7" s="215" t="s">
        <v>24</v>
      </c>
      <c r="G7" s="139" t="s">
        <v>25</v>
      </c>
    </row>
    <row r="8" spans="1:7" ht="12.75">
      <c r="A8" s="149" t="s">
        <v>118</v>
      </c>
      <c r="B8" s="181">
        <v>516</v>
      </c>
      <c r="C8" s="181">
        <v>541</v>
      </c>
      <c r="D8" s="182">
        <v>-377</v>
      </c>
      <c r="E8" s="182"/>
      <c r="F8" s="181">
        <v>155</v>
      </c>
      <c r="G8" s="181">
        <f>+B8+C8+D8+E8+F8</f>
        <v>835</v>
      </c>
    </row>
    <row r="9" spans="1:7" ht="20.25">
      <c r="A9" s="150" t="s">
        <v>96</v>
      </c>
      <c r="B9" s="183"/>
      <c r="C9" s="183"/>
      <c r="D9" s="182"/>
      <c r="E9" s="181">
        <v>-40</v>
      </c>
      <c r="F9" s="181"/>
      <c r="G9" s="181">
        <f>SUM(F9:F9)</f>
        <v>0</v>
      </c>
    </row>
    <row r="10" spans="1:7" ht="13.5" thickBot="1">
      <c r="A10" s="154" t="s">
        <v>119</v>
      </c>
      <c r="B10" s="189">
        <f aca="true" t="shared" si="0" ref="B10:G10">SUM(B8:B9)</f>
        <v>516</v>
      </c>
      <c r="C10" s="189">
        <f t="shared" si="0"/>
        <v>541</v>
      </c>
      <c r="D10" s="189">
        <f t="shared" si="0"/>
        <v>-377</v>
      </c>
      <c r="E10" s="189">
        <f t="shared" si="0"/>
        <v>-40</v>
      </c>
      <c r="F10" s="189">
        <f t="shared" si="0"/>
        <v>155</v>
      </c>
      <c r="G10" s="189">
        <f t="shared" si="0"/>
        <v>835</v>
      </c>
    </row>
    <row r="11" spans="1:7" ht="13.5" thickTop="1">
      <c r="A11" s="211"/>
      <c r="B11" s="212"/>
      <c r="C11" s="212"/>
      <c r="D11" s="212"/>
      <c r="E11" s="212"/>
      <c r="F11" s="212"/>
      <c r="G11" s="213"/>
    </row>
    <row r="12" spans="1:7" ht="12.75">
      <c r="A12" s="211"/>
      <c r="B12" s="212"/>
      <c r="C12" s="212"/>
      <c r="D12" s="212"/>
      <c r="E12" s="212"/>
      <c r="F12" s="212"/>
      <c r="G12" s="213"/>
    </row>
    <row r="13" spans="1:7" ht="12.75">
      <c r="A13" s="211"/>
      <c r="B13" s="212"/>
      <c r="C13" s="212"/>
      <c r="D13" s="212"/>
      <c r="E13" s="212"/>
      <c r="F13" s="212"/>
      <c r="G13" s="213"/>
    </row>
    <row r="14" spans="1:7" ht="12.75">
      <c r="A14" s="211"/>
      <c r="B14" s="212"/>
      <c r="C14" s="212"/>
      <c r="D14" s="212"/>
      <c r="E14" s="212"/>
      <c r="F14" s="212"/>
      <c r="G14" s="213"/>
    </row>
    <row r="15" spans="1:7" ht="15" customHeight="1">
      <c r="A15" s="149" t="s">
        <v>110</v>
      </c>
      <c r="B15" s="181">
        <v>516</v>
      </c>
      <c r="C15" s="181">
        <v>541</v>
      </c>
      <c r="D15" s="182">
        <v>-581</v>
      </c>
      <c r="E15" s="182"/>
      <c r="F15" s="181">
        <v>155</v>
      </c>
      <c r="G15" s="181">
        <f>SUM(F15:F15)</f>
        <v>155</v>
      </c>
    </row>
    <row r="16" spans="1:7" ht="23.25" customHeight="1">
      <c r="A16" s="150" t="s">
        <v>96</v>
      </c>
      <c r="B16" s="183"/>
      <c r="C16" s="183"/>
      <c r="D16" s="182"/>
      <c r="E16" s="181">
        <v>-52</v>
      </c>
      <c r="F16" s="181"/>
      <c r="G16" s="181">
        <f>SUM(F16:F16)</f>
        <v>0</v>
      </c>
    </row>
    <row r="17" spans="1:7" ht="13.5" thickBot="1">
      <c r="A17" s="154" t="s">
        <v>113</v>
      </c>
      <c r="B17" s="189">
        <f>SUM(B15:B16)</f>
        <v>516</v>
      </c>
      <c r="C17" s="189">
        <f>SUM(C15:C16)</f>
        <v>541</v>
      </c>
      <c r="D17" s="189">
        <f>+D10+E10</f>
        <v>-417</v>
      </c>
      <c r="E17" s="189">
        <f>SUM(E15:E16)</f>
        <v>-52</v>
      </c>
      <c r="F17" s="189">
        <f>SUM(F15:F16)</f>
        <v>155</v>
      </c>
      <c r="G17" s="189">
        <f>+B17+C17+D17+E17+F17</f>
        <v>743</v>
      </c>
    </row>
    <row r="18" spans="1:7" ht="13.5" thickTop="1">
      <c r="A18" s="87" t="s">
        <v>121</v>
      </c>
      <c r="B18" s="157"/>
      <c r="C18" s="157"/>
      <c r="D18" s="157"/>
      <c r="E18" s="157"/>
      <c r="F18" s="157"/>
      <c r="G18" s="157"/>
    </row>
    <row r="19" spans="1:7" ht="15.75" customHeight="1">
      <c r="A19" s="54"/>
      <c r="B19" s="86"/>
      <c r="C19" s="86"/>
      <c r="D19" s="152"/>
      <c r="E19" s="152"/>
      <c r="F19" s="152"/>
      <c r="G19" s="152"/>
    </row>
    <row r="20" spans="1:6" ht="15.75" customHeight="1">
      <c r="A20" s="86"/>
      <c r="B20" s="86"/>
      <c r="C20" s="86"/>
      <c r="D20" s="152"/>
      <c r="E20" s="152"/>
      <c r="F20" s="152"/>
    </row>
    <row r="21" spans="1:5" ht="12.75">
      <c r="A21" s="227" t="s">
        <v>108</v>
      </c>
      <c r="B21" s="227"/>
      <c r="D21" s="233"/>
      <c r="E21" s="233"/>
    </row>
    <row r="22" spans="1:4" ht="12.75">
      <c r="A22" s="1" t="s">
        <v>111</v>
      </c>
      <c r="D22" s="209"/>
    </row>
    <row r="23" spans="2:3" ht="12.75" customHeight="1">
      <c r="B23" s="152"/>
      <c r="C23" s="152"/>
    </row>
    <row r="24" spans="2:3" ht="12.75" customHeight="1">
      <c r="B24" s="87"/>
      <c r="C24" s="87"/>
    </row>
    <row r="25" spans="2:3" ht="12.75">
      <c r="B25" s="87"/>
      <c r="C25" s="87"/>
    </row>
    <row r="26" spans="1:3" ht="14.25">
      <c r="A26" s="206" t="s">
        <v>114</v>
      </c>
      <c r="B26" s="207"/>
      <c r="C26" s="208"/>
    </row>
    <row r="27" spans="1:3" ht="12.75">
      <c r="A27" s="241" t="s">
        <v>115</v>
      </c>
      <c r="B27" s="241"/>
      <c r="C27" s="241"/>
    </row>
    <row r="28" spans="1:4" ht="12.75">
      <c r="A28" s="241" t="s">
        <v>116</v>
      </c>
      <c r="B28" s="241"/>
      <c r="C28" s="241"/>
      <c r="D28" s="241"/>
    </row>
    <row r="29" spans="2:3" ht="12.75">
      <c r="B29" s="87"/>
      <c r="C29" s="87"/>
    </row>
    <row r="30" spans="1:3" ht="12.75">
      <c r="A30" s="55"/>
      <c r="B30" s="87"/>
      <c r="C30" s="87"/>
    </row>
    <row r="31" spans="2:3" ht="12.75">
      <c r="B31" s="87"/>
      <c r="C31" s="87"/>
    </row>
    <row r="32" ht="12.75">
      <c r="A32" s="55" t="s">
        <v>117</v>
      </c>
    </row>
  </sheetData>
  <sheetProtection/>
  <mergeCells count="7">
    <mergeCell ref="A1:C1"/>
    <mergeCell ref="A4:E4"/>
    <mergeCell ref="F6:G6"/>
    <mergeCell ref="A27:C27"/>
    <mergeCell ref="A28:D28"/>
    <mergeCell ref="A21:B21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45" zoomScaleNormal="145" zoomScalePageLayoutView="0" workbookViewId="0" topLeftCell="A7">
      <selection activeCell="I23" sqref="I23"/>
    </sheetView>
  </sheetViews>
  <sheetFormatPr defaultColWidth="9.28125" defaultRowHeight="12.75"/>
  <cols>
    <col min="1" max="1" width="23.28125" style="1" customWidth="1"/>
    <col min="2" max="2" width="7.57421875" style="1" hidden="1" customWidth="1"/>
    <col min="3" max="3" width="6.57421875" style="1" customWidth="1"/>
    <col min="4" max="6" width="6.7109375" style="1" customWidth="1"/>
    <col min="7" max="7" width="7.7109375" style="1" customWidth="1"/>
    <col min="8" max="8" width="8.421875" style="1" customWidth="1"/>
    <col min="9" max="9" width="9.421875" style="1" customWidth="1"/>
    <col min="10" max="10" width="6.7109375" style="1" customWidth="1"/>
    <col min="11" max="11" width="7.421875" style="1" customWidth="1"/>
    <col min="12" max="12" width="8.28125" style="1" customWidth="1"/>
    <col min="13" max="16384" width="9.28125" style="1" customWidth="1"/>
  </cols>
  <sheetData>
    <row r="1" spans="1:11" ht="15">
      <c r="A1" s="224" t="s">
        <v>0</v>
      </c>
      <c r="B1" s="224"/>
      <c r="C1" s="224"/>
      <c r="D1" s="224"/>
      <c r="E1" s="130"/>
      <c r="F1" s="130"/>
      <c r="G1" s="130"/>
      <c r="H1" s="130"/>
      <c r="I1" s="130"/>
      <c r="J1" s="130"/>
      <c r="K1" s="131"/>
    </row>
    <row r="2" spans="1:11" ht="13.5">
      <c r="A2" s="132" t="s">
        <v>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3.5">
      <c r="A3" s="57" t="str">
        <f>+'Баланс '!A3</f>
        <v>Към 31.12.2022 година</v>
      </c>
      <c r="B3" s="58"/>
      <c r="C3" s="58"/>
      <c r="D3" s="133"/>
      <c r="E3" s="133"/>
      <c r="F3" s="133"/>
      <c r="G3" s="133"/>
      <c r="H3" s="133"/>
      <c r="I3" s="133"/>
      <c r="J3" s="133"/>
      <c r="K3" s="133"/>
    </row>
    <row r="4" spans="1:11" ht="20.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134"/>
    </row>
    <row r="5" spans="1:11" ht="20.25">
      <c r="A5" s="134"/>
      <c r="B5" s="134"/>
      <c r="C5" s="134"/>
      <c r="D5" s="134"/>
      <c r="E5" s="134"/>
      <c r="F5" s="134"/>
      <c r="G5" s="134"/>
      <c r="H5" s="134"/>
      <c r="I5" s="244" t="s">
        <v>3</v>
      </c>
      <c r="J5" s="244"/>
      <c r="K5" s="135"/>
    </row>
    <row r="6" spans="1:12" ht="15" customHeight="1">
      <c r="A6" s="136"/>
      <c r="B6" s="136"/>
      <c r="C6" s="136"/>
      <c r="D6" s="136"/>
      <c r="E6" s="136"/>
      <c r="F6" s="136"/>
      <c r="G6" s="136"/>
      <c r="H6" s="136"/>
      <c r="I6" s="136"/>
      <c r="J6" s="137"/>
      <c r="K6" s="137"/>
      <c r="L6" s="137"/>
    </row>
    <row r="7" spans="1:12" ht="12.75" customHeight="1">
      <c r="A7" s="138"/>
      <c r="B7" s="139" t="s">
        <v>73</v>
      </c>
      <c r="C7" s="139" t="s">
        <v>74</v>
      </c>
      <c r="D7" s="245" t="s">
        <v>20</v>
      </c>
      <c r="E7" s="245"/>
      <c r="F7" s="245"/>
      <c r="G7" s="246" t="s">
        <v>75</v>
      </c>
      <c r="H7" s="246"/>
      <c r="I7" s="139" t="s">
        <v>76</v>
      </c>
      <c r="J7" s="139" t="s">
        <v>23</v>
      </c>
      <c r="K7" s="248" t="s">
        <v>77</v>
      </c>
      <c r="L7" s="139" t="s">
        <v>23</v>
      </c>
    </row>
    <row r="8" spans="1:12" ht="12.75" customHeight="1">
      <c r="A8" s="140" t="s">
        <v>78</v>
      </c>
      <c r="B8" s="141" t="s">
        <v>79</v>
      </c>
      <c r="C8" s="141" t="s">
        <v>80</v>
      </c>
      <c r="D8" s="249" t="s">
        <v>81</v>
      </c>
      <c r="E8" s="141" t="s">
        <v>82</v>
      </c>
      <c r="F8" s="139" t="s">
        <v>83</v>
      </c>
      <c r="G8" s="250" t="s">
        <v>84</v>
      </c>
      <c r="H8" s="250"/>
      <c r="I8" s="141" t="s">
        <v>85</v>
      </c>
      <c r="J8" s="141"/>
      <c r="K8" s="248"/>
      <c r="L8" s="141" t="s">
        <v>86</v>
      </c>
    </row>
    <row r="9" spans="1:12" ht="17.25" customHeight="1">
      <c r="A9" s="242"/>
      <c r="B9" s="243" t="s">
        <v>87</v>
      </c>
      <c r="C9" s="243" t="s">
        <v>86</v>
      </c>
      <c r="D9" s="249"/>
      <c r="E9" s="139" t="s">
        <v>88</v>
      </c>
      <c r="F9" s="243" t="s">
        <v>89</v>
      </c>
      <c r="G9" s="144" t="s">
        <v>90</v>
      </c>
      <c r="H9" s="142" t="s">
        <v>91</v>
      </c>
      <c r="I9" s="139" t="s">
        <v>92</v>
      </c>
      <c r="J9" s="247"/>
      <c r="K9" s="248"/>
      <c r="L9" s="145"/>
    </row>
    <row r="10" spans="1:12" ht="12.75">
      <c r="A10" s="242"/>
      <c r="B10" s="243"/>
      <c r="C10" s="243"/>
      <c r="D10" s="146"/>
      <c r="E10" s="143"/>
      <c r="F10" s="243"/>
      <c r="G10" s="143" t="s">
        <v>93</v>
      </c>
      <c r="H10" s="143" t="s">
        <v>85</v>
      </c>
      <c r="I10" s="143" t="s">
        <v>94</v>
      </c>
      <c r="J10" s="247"/>
      <c r="K10" s="248"/>
      <c r="L10" s="145"/>
    </row>
    <row r="11" spans="1:12" ht="12.75">
      <c r="A11" s="147" t="s">
        <v>95</v>
      </c>
      <c r="B11" s="148">
        <v>1</v>
      </c>
      <c r="C11" s="148">
        <v>2</v>
      </c>
      <c r="D11" s="148"/>
      <c r="E11" s="148">
        <v>3</v>
      </c>
      <c r="F11" s="148">
        <v>4</v>
      </c>
      <c r="G11" s="148">
        <v>5</v>
      </c>
      <c r="H11" s="148">
        <v>6</v>
      </c>
      <c r="I11" s="148">
        <v>7</v>
      </c>
      <c r="J11" s="148">
        <v>8</v>
      </c>
      <c r="K11" s="148">
        <v>9</v>
      </c>
      <c r="L11" s="148">
        <v>10</v>
      </c>
    </row>
    <row r="12" spans="1:12" ht="12.75">
      <c r="A12" s="149" t="s">
        <v>123</v>
      </c>
      <c r="B12" s="180"/>
      <c r="C12" s="181">
        <v>516</v>
      </c>
      <c r="D12" s="181">
        <v>330</v>
      </c>
      <c r="E12" s="181">
        <v>145</v>
      </c>
      <c r="F12" s="181">
        <v>66</v>
      </c>
      <c r="G12" s="181">
        <v>164</v>
      </c>
      <c r="H12" s="182">
        <f>-633+52</f>
        <v>-581</v>
      </c>
      <c r="I12" s="182"/>
      <c r="J12" s="181">
        <f>C12+D12+E12+F12+G12+H12+I12</f>
        <v>640</v>
      </c>
      <c r="K12" s="181">
        <v>155</v>
      </c>
      <c r="L12" s="181">
        <f>SUM(J12:K12)</f>
        <v>795</v>
      </c>
    </row>
    <row r="13" spans="1:12" ht="20.25">
      <c r="A13" s="150" t="s">
        <v>96</v>
      </c>
      <c r="B13" s="180"/>
      <c r="C13" s="183"/>
      <c r="D13" s="183"/>
      <c r="E13" s="183"/>
      <c r="F13" s="183"/>
      <c r="G13" s="181"/>
      <c r="H13" s="182"/>
      <c r="I13" s="182">
        <v>-52</v>
      </c>
      <c r="J13" s="182">
        <f>SUM(C13:I13)</f>
        <v>-52</v>
      </c>
      <c r="K13" s="181"/>
      <c r="L13" s="181">
        <f>SUM(J13:K13)</f>
        <v>-52</v>
      </c>
    </row>
    <row r="14" spans="1:12" ht="12.75">
      <c r="A14" s="151" t="s">
        <v>48</v>
      </c>
      <c r="B14" s="184"/>
      <c r="C14" s="185"/>
      <c r="D14" s="186"/>
      <c r="E14" s="185"/>
      <c r="F14" s="185"/>
      <c r="G14" s="185"/>
      <c r="H14" s="185"/>
      <c r="I14" s="182"/>
      <c r="J14" s="181"/>
      <c r="K14" s="187"/>
      <c r="L14" s="187">
        <f>SUM(J14:K14)</f>
        <v>0</v>
      </c>
    </row>
    <row r="15" spans="1:12" ht="12.75">
      <c r="A15" s="216" t="s">
        <v>97</v>
      </c>
      <c r="B15" s="217"/>
      <c r="C15" s="217"/>
      <c r="D15" s="217"/>
      <c r="E15" s="217"/>
      <c r="F15" s="217"/>
      <c r="G15" s="217"/>
      <c r="H15" s="217"/>
      <c r="I15" s="217"/>
      <c r="J15" s="218"/>
      <c r="K15" s="219"/>
      <c r="L15" s="219"/>
    </row>
    <row r="16" spans="1:12" ht="12.75">
      <c r="A16" s="220" t="s">
        <v>113</v>
      </c>
      <c r="B16" s="221">
        <f>SUM(B12:B15)</f>
        <v>0</v>
      </c>
      <c r="C16" s="221">
        <f aca="true" t="shared" si="0" ref="C16:L16">SUM(C12:C15)</f>
        <v>516</v>
      </c>
      <c r="D16" s="221">
        <f t="shared" si="0"/>
        <v>330</v>
      </c>
      <c r="E16" s="221">
        <f t="shared" si="0"/>
        <v>145</v>
      </c>
      <c r="F16" s="221">
        <f t="shared" si="0"/>
        <v>66</v>
      </c>
      <c r="G16" s="221">
        <f t="shared" si="0"/>
        <v>164</v>
      </c>
      <c r="H16" s="222">
        <f t="shared" si="0"/>
        <v>-581</v>
      </c>
      <c r="I16" s="222">
        <f t="shared" si="0"/>
        <v>-52</v>
      </c>
      <c r="J16" s="221">
        <f t="shared" si="0"/>
        <v>588</v>
      </c>
      <c r="K16" s="221">
        <f t="shared" si="0"/>
        <v>155</v>
      </c>
      <c r="L16" s="221">
        <f t="shared" si="0"/>
        <v>743</v>
      </c>
    </row>
    <row r="17" spans="1:12" ht="12.75">
      <c r="A17" s="211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3"/>
    </row>
    <row r="18" spans="1:12" ht="12.75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3"/>
    </row>
    <row r="19" spans="1:12" ht="12.75">
      <c r="A19" s="211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3"/>
    </row>
    <row r="20" spans="1:12" ht="12.75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3"/>
    </row>
    <row r="21" spans="1:12" ht="15" customHeight="1">
      <c r="A21" s="149" t="s">
        <v>122</v>
      </c>
      <c r="B21" s="180"/>
      <c r="C21" s="181">
        <v>516</v>
      </c>
      <c r="D21" s="181">
        <v>330</v>
      </c>
      <c r="E21" s="181">
        <v>145</v>
      </c>
      <c r="F21" s="181">
        <v>66</v>
      </c>
      <c r="G21" s="181">
        <v>164</v>
      </c>
      <c r="H21" s="182">
        <v>-633</v>
      </c>
      <c r="I21" s="182"/>
      <c r="J21" s="181">
        <f>C21+D21+E21+F21+G21+H21+I21</f>
        <v>588</v>
      </c>
      <c r="K21" s="181">
        <v>155</v>
      </c>
      <c r="L21" s="181">
        <f>SUM(J21:K21)</f>
        <v>743</v>
      </c>
    </row>
    <row r="22" spans="1:12" ht="23.25" customHeight="1">
      <c r="A22" s="150" t="s">
        <v>96</v>
      </c>
      <c r="B22" s="180"/>
      <c r="C22" s="183"/>
      <c r="D22" s="183"/>
      <c r="E22" s="183"/>
      <c r="F22" s="183"/>
      <c r="G22" s="181"/>
      <c r="H22" s="182"/>
      <c r="I22" s="182">
        <v>-57</v>
      </c>
      <c r="J22" s="182">
        <f>SUM(C22:I22)</f>
        <v>-57</v>
      </c>
      <c r="K22" s="181"/>
      <c r="L22" s="181">
        <f>SUM(J22:K22)</f>
        <v>-57</v>
      </c>
    </row>
    <row r="23" spans="1:12" ht="23.25" customHeight="1">
      <c r="A23" s="151" t="s">
        <v>48</v>
      </c>
      <c r="B23" s="184"/>
      <c r="C23" s="185"/>
      <c r="D23" s="186"/>
      <c r="E23" s="185"/>
      <c r="F23" s="185"/>
      <c r="G23" s="185"/>
      <c r="H23" s="185"/>
      <c r="I23" s="182"/>
      <c r="J23" s="181"/>
      <c r="K23" s="187"/>
      <c r="L23" s="187">
        <f>SUM(J23:K23)</f>
        <v>0</v>
      </c>
    </row>
    <row r="24" spans="1:12" ht="15" customHeight="1">
      <c r="A24" s="151" t="s">
        <v>97</v>
      </c>
      <c r="B24" s="187"/>
      <c r="C24" s="187"/>
      <c r="D24" s="187"/>
      <c r="E24" s="187"/>
      <c r="F24" s="187"/>
      <c r="G24" s="187"/>
      <c r="H24" s="187"/>
      <c r="I24" s="187"/>
      <c r="J24" s="181"/>
      <c r="K24" s="188"/>
      <c r="L24" s="188"/>
    </row>
    <row r="25" spans="1:12" ht="12.75">
      <c r="A25" s="220" t="s">
        <v>126</v>
      </c>
      <c r="B25" s="221">
        <f>SUM(B21:B24)</f>
        <v>0</v>
      </c>
      <c r="C25" s="221">
        <f aca="true" t="shared" si="1" ref="C25:L25">SUM(C21:C24)</f>
        <v>516</v>
      </c>
      <c r="D25" s="221">
        <f t="shared" si="1"/>
        <v>330</v>
      </c>
      <c r="E25" s="221">
        <f t="shared" si="1"/>
        <v>145</v>
      </c>
      <c r="F25" s="221">
        <f t="shared" si="1"/>
        <v>66</v>
      </c>
      <c r="G25" s="221">
        <f t="shared" si="1"/>
        <v>164</v>
      </c>
      <c r="H25" s="222">
        <f t="shared" si="1"/>
        <v>-633</v>
      </c>
      <c r="I25" s="222">
        <f t="shared" si="1"/>
        <v>-57</v>
      </c>
      <c r="J25" s="221">
        <f t="shared" si="1"/>
        <v>531</v>
      </c>
      <c r="K25" s="221">
        <f t="shared" si="1"/>
        <v>155</v>
      </c>
      <c r="L25" s="221">
        <f t="shared" si="1"/>
        <v>686</v>
      </c>
    </row>
    <row r="26" spans="1:12" ht="12.75">
      <c r="A26" s="8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ht="15.75" customHeight="1">
      <c r="A27" s="54"/>
      <c r="B27" s="86"/>
      <c r="C27" s="86"/>
      <c r="D27" s="86"/>
      <c r="F27" s="152"/>
      <c r="G27" s="152"/>
      <c r="H27" s="152"/>
      <c r="I27" s="152"/>
      <c r="J27" s="152"/>
      <c r="K27" s="152"/>
      <c r="L27" s="152"/>
    </row>
    <row r="28" spans="1:11" ht="15.75" customHeight="1">
      <c r="A28" s="86"/>
      <c r="B28" s="232"/>
      <c r="C28" s="232"/>
      <c r="D28" s="232"/>
      <c r="G28" s="233"/>
      <c r="H28" s="233"/>
      <c r="I28" s="233"/>
      <c r="J28" s="233"/>
      <c r="K28" s="233"/>
    </row>
    <row r="29" spans="1:11" ht="15.75" customHeight="1">
      <c r="A29" s="86"/>
      <c r="B29" s="86"/>
      <c r="C29" s="86"/>
      <c r="D29" s="86"/>
      <c r="F29" s="152"/>
      <c r="G29" s="152"/>
      <c r="H29" s="152"/>
      <c r="I29" s="152"/>
      <c r="J29" s="152"/>
      <c r="K29" s="152"/>
    </row>
    <row r="30" spans="1:10" ht="12.75">
      <c r="A30" s="227" t="s">
        <v>108</v>
      </c>
      <c r="B30" s="227"/>
      <c r="C30" s="227"/>
      <c r="E30" s="233" t="s">
        <v>105</v>
      </c>
      <c r="F30" s="233"/>
      <c r="G30" s="233"/>
      <c r="H30" s="233"/>
      <c r="I30" s="233"/>
      <c r="J30" s="233"/>
    </row>
    <row r="31" spans="1:8" ht="12.75">
      <c r="A31" s="1" t="s">
        <v>111</v>
      </c>
      <c r="E31" s="228" t="s">
        <v>106</v>
      </c>
      <c r="F31" s="228"/>
      <c r="G31" s="228"/>
      <c r="H31" s="228"/>
    </row>
    <row r="32" spans="2:5" ht="12.75" customHeight="1">
      <c r="B32" s="152"/>
      <c r="C32" s="152"/>
      <c r="D32" s="152"/>
      <c r="E32" s="152"/>
    </row>
    <row r="33" spans="3:4" ht="12.75" customHeight="1" hidden="1">
      <c r="C33" s="87"/>
      <c r="D33" s="87"/>
    </row>
    <row r="34" spans="3:4" ht="12.75" hidden="1">
      <c r="C34" s="87"/>
      <c r="D34" s="87"/>
    </row>
    <row r="35" spans="1:6" ht="14.25" hidden="1">
      <c r="A35" s="206"/>
      <c r="B35" s="207"/>
      <c r="C35" s="207"/>
      <c r="D35" s="208"/>
      <c r="E35" s="62"/>
      <c r="F35" s="62"/>
    </row>
    <row r="36" spans="1:6" ht="12.75" hidden="1">
      <c r="A36" s="241"/>
      <c r="B36" s="241"/>
      <c r="C36" s="241"/>
      <c r="D36" s="241"/>
      <c r="E36" s="241"/>
      <c r="F36" s="241"/>
    </row>
    <row r="37" spans="1:8" ht="12.75" hidden="1">
      <c r="A37" s="241"/>
      <c r="B37" s="241"/>
      <c r="C37" s="241"/>
      <c r="D37" s="241"/>
      <c r="E37" s="241"/>
      <c r="F37" s="241"/>
      <c r="G37" s="241"/>
      <c r="H37" s="241"/>
    </row>
    <row r="38" spans="3:4" ht="12.75" hidden="1">
      <c r="C38" s="87"/>
      <c r="D38" s="87"/>
    </row>
    <row r="39" spans="1:4" ht="12.75" hidden="1">
      <c r="A39" s="55"/>
      <c r="C39" s="87"/>
      <c r="D39" s="87"/>
    </row>
    <row r="40" spans="3:4" ht="12.75">
      <c r="C40" s="87"/>
      <c r="D40" s="87"/>
    </row>
    <row r="41" ht="12.75">
      <c r="A41" s="55" t="str">
        <f>+'Баланс '!A55</f>
        <v>Дата: 25.02.2023 г.</v>
      </c>
    </row>
  </sheetData>
  <sheetProtection/>
  <mergeCells count="20">
    <mergeCell ref="A36:F36"/>
    <mergeCell ref="A37:H37"/>
    <mergeCell ref="C9:C10"/>
    <mergeCell ref="F9:F10"/>
    <mergeCell ref="J9:J10"/>
    <mergeCell ref="G28:K28"/>
    <mergeCell ref="K7:K10"/>
    <mergeCell ref="D8:D9"/>
    <mergeCell ref="G8:H8"/>
    <mergeCell ref="B28:D28"/>
    <mergeCell ref="A30:C30"/>
    <mergeCell ref="E30:J30"/>
    <mergeCell ref="E31:H31"/>
    <mergeCell ref="A9:A10"/>
    <mergeCell ref="B9:B10"/>
    <mergeCell ref="A1:D1"/>
    <mergeCell ref="A4:J4"/>
    <mergeCell ref="I5:J5"/>
    <mergeCell ref="D7:F7"/>
    <mergeCell ref="G7:H7"/>
  </mergeCells>
  <printOptions/>
  <pageMargins left="0.24791666666666667" right="0.24791666666666667" top="0.7340277777777778" bottom="0.5118055555555556" header="0.5118055555555556" footer="0.5118055555555556"/>
  <pageSetup horizontalDpi="600" verticalDpi="600" orientation="portrait" scale="9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dimit</cp:lastModifiedBy>
  <cp:lastPrinted>2023-03-01T11:09:25Z</cp:lastPrinted>
  <dcterms:created xsi:type="dcterms:W3CDTF">2013-12-19T08:50:52Z</dcterms:created>
  <dcterms:modified xsi:type="dcterms:W3CDTF">2023-03-01T11:22:44Z</dcterms:modified>
  <cp:category/>
  <cp:version/>
  <cp:contentType/>
  <cp:contentStatus/>
  <cp:revision>1</cp:revision>
</cp:coreProperties>
</file>